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isdfile.monroeisd.us\StaffUsers$\janel.faber\Documents\JANEL\24-Pay\"/>
    </mc:Choice>
  </mc:AlternateContent>
  <workbookProtection workbookPassword="DDC5" lockStructure="1"/>
  <bookViews>
    <workbookView xWindow="360" yWindow="60" windowWidth="11340" windowHeight="6285"/>
  </bookViews>
  <sheets>
    <sheet name="Sheet1" sheetId="1" r:id="rId1"/>
    <sheet name="Sheet2" sheetId="2" r:id="rId2"/>
    <sheet name="Sheet3" sheetId="3" r:id="rId3"/>
  </sheets>
  <definedNames>
    <definedName name="EightHour">Sheet1!$D$61:$E$65</definedName>
    <definedName name="Sevenandahalfhour">Sheet1!$A$61:$B$65</definedName>
    <definedName name="SevenHour">Sheet1!$G$61:$H$65</definedName>
  </definedNames>
  <calcPr calcId="162913"/>
</workbook>
</file>

<file path=xl/calcChain.xml><?xml version="1.0" encoding="utf-8"?>
<calcChain xmlns="http://schemas.openxmlformats.org/spreadsheetml/2006/main">
  <c r="P25" i="1" l="1"/>
  <c r="O25" i="1"/>
  <c r="N25" i="1"/>
  <c r="M25" i="1"/>
  <c r="Q25" i="1" s="1"/>
  <c r="J25" i="1"/>
  <c r="I25" i="1"/>
  <c r="H25" i="1"/>
  <c r="G25" i="1"/>
  <c r="P24" i="1"/>
  <c r="O24" i="1"/>
  <c r="N24" i="1"/>
  <c r="M24" i="1"/>
  <c r="J24" i="1"/>
  <c r="I24" i="1"/>
  <c r="H24" i="1"/>
  <c r="G24" i="1"/>
  <c r="G22" i="1"/>
  <c r="H22" i="1"/>
  <c r="I22" i="1"/>
  <c r="J22" i="1"/>
  <c r="G23" i="1"/>
  <c r="H23" i="1"/>
  <c r="I23" i="1"/>
  <c r="J23" i="1"/>
  <c r="N10" i="1"/>
  <c r="M10" i="1"/>
  <c r="P10" i="1"/>
  <c r="O10" i="1"/>
  <c r="G10" i="1"/>
  <c r="H10" i="1"/>
  <c r="I10" i="1"/>
  <c r="J10" i="1"/>
  <c r="J62" i="1"/>
  <c r="N62" i="1" s="1"/>
  <c r="K62" i="1"/>
  <c r="O62" i="1" s="1"/>
  <c r="L62" i="1"/>
  <c r="M62" i="1"/>
  <c r="N11" i="1"/>
  <c r="M11" i="1"/>
  <c r="P11" i="1"/>
  <c r="O11" i="1"/>
  <c r="G11" i="1"/>
  <c r="H11" i="1"/>
  <c r="I11" i="1"/>
  <c r="J11" i="1"/>
  <c r="N12" i="1"/>
  <c r="M12" i="1"/>
  <c r="P12" i="1"/>
  <c r="O12" i="1"/>
  <c r="G12" i="1"/>
  <c r="H12" i="1"/>
  <c r="I12" i="1"/>
  <c r="J12" i="1"/>
  <c r="N13" i="1"/>
  <c r="M13" i="1"/>
  <c r="P13" i="1"/>
  <c r="O13" i="1"/>
  <c r="G13" i="1"/>
  <c r="H13" i="1"/>
  <c r="I13" i="1"/>
  <c r="J13" i="1"/>
  <c r="N14" i="1"/>
  <c r="M14" i="1"/>
  <c r="P14" i="1"/>
  <c r="O14" i="1"/>
  <c r="G14" i="1"/>
  <c r="H14" i="1"/>
  <c r="I14" i="1"/>
  <c r="J14" i="1"/>
  <c r="M15" i="1"/>
  <c r="N15" i="1"/>
  <c r="P15" i="1"/>
  <c r="O15" i="1"/>
  <c r="G15" i="1"/>
  <c r="J15" i="1"/>
  <c r="H15" i="1"/>
  <c r="I15" i="1"/>
  <c r="O16" i="1"/>
  <c r="P16" i="1"/>
  <c r="N16" i="1"/>
  <c r="M16" i="1"/>
  <c r="I16" i="1"/>
  <c r="J16" i="1"/>
  <c r="G16" i="1"/>
  <c r="H16" i="1"/>
  <c r="N17" i="1"/>
  <c r="M17" i="1"/>
  <c r="P17" i="1"/>
  <c r="O17" i="1"/>
  <c r="G17" i="1"/>
  <c r="H17" i="1"/>
  <c r="I17" i="1"/>
  <c r="J17" i="1"/>
  <c r="N18" i="1"/>
  <c r="M18" i="1"/>
  <c r="P18" i="1"/>
  <c r="O18" i="1"/>
  <c r="R18" i="1" s="1"/>
  <c r="G18" i="1"/>
  <c r="H18" i="1"/>
  <c r="I18" i="1"/>
  <c r="J18" i="1"/>
  <c r="N19" i="1"/>
  <c r="M19" i="1"/>
  <c r="P19" i="1"/>
  <c r="O19" i="1"/>
  <c r="G19" i="1"/>
  <c r="H19" i="1"/>
  <c r="I19" i="1"/>
  <c r="J19" i="1"/>
  <c r="N20" i="1"/>
  <c r="M20" i="1"/>
  <c r="P20" i="1"/>
  <c r="O20" i="1"/>
  <c r="G20" i="1"/>
  <c r="H20" i="1"/>
  <c r="I20" i="1"/>
  <c r="J20" i="1"/>
  <c r="N21" i="1"/>
  <c r="M21" i="1"/>
  <c r="P21" i="1"/>
  <c r="O21" i="1"/>
  <c r="G21" i="1"/>
  <c r="H21" i="1"/>
  <c r="I21" i="1"/>
  <c r="J21" i="1"/>
  <c r="N22" i="1"/>
  <c r="M22" i="1"/>
  <c r="P22" i="1"/>
  <c r="O22" i="1"/>
  <c r="N23" i="1"/>
  <c r="M23" i="1"/>
  <c r="P23" i="1"/>
  <c r="O23" i="1"/>
  <c r="B10" i="1"/>
  <c r="B11" i="1" s="1"/>
  <c r="B12" i="1" s="1"/>
  <c r="B13" i="1" s="1"/>
  <c r="B14" i="1" s="1"/>
  <c r="B15" i="1" s="1"/>
  <c r="B16" i="1" s="1"/>
  <c r="B17" i="1" s="1"/>
  <c r="B18" i="1" s="1"/>
  <c r="B19" i="1" s="1"/>
  <c r="B20" i="1" s="1"/>
  <c r="B21" i="1" s="1"/>
  <c r="B22" i="1" s="1"/>
  <c r="B23" i="1" s="1"/>
  <c r="A23" i="1" l="1"/>
  <c r="B24" i="1"/>
  <c r="A10" i="1"/>
  <c r="A22" i="1"/>
  <c r="A20" i="1"/>
  <c r="A18" i="1"/>
  <c r="A16" i="1"/>
  <c r="A14" i="1"/>
  <c r="A12" i="1"/>
  <c r="A21" i="1"/>
  <c r="A19" i="1"/>
  <c r="A17" i="1"/>
  <c r="A15" i="1"/>
  <c r="A13" i="1"/>
  <c r="A11" i="1"/>
  <c r="R22" i="1"/>
  <c r="Q19" i="1"/>
  <c r="R24" i="1"/>
  <c r="R12" i="1"/>
  <c r="P62" i="1"/>
  <c r="Q10" i="1"/>
  <c r="Q24" i="1"/>
  <c r="R25" i="1"/>
  <c r="S25" i="1" s="1"/>
  <c r="T25" i="1" s="1"/>
  <c r="S24" i="1"/>
  <c r="T24" i="1" s="1"/>
  <c r="R14" i="1"/>
  <c r="Q13" i="1"/>
  <c r="R23" i="1"/>
  <c r="Q21" i="1"/>
  <c r="R20" i="1"/>
  <c r="Q17" i="1"/>
  <c r="Q16" i="1"/>
  <c r="Q15" i="1"/>
  <c r="Q11" i="1"/>
  <c r="R10" i="1"/>
  <c r="Q62" i="1"/>
  <c r="R62" i="1" s="1"/>
  <c r="S62" i="1" s="1"/>
  <c r="L14" i="1" s="1"/>
  <c r="Q23" i="1"/>
  <c r="Q22" i="1"/>
  <c r="S22" i="1" s="1"/>
  <c r="T22" i="1" s="1"/>
  <c r="R21" i="1"/>
  <c r="S21" i="1" s="1"/>
  <c r="T21" i="1" s="1"/>
  <c r="Q20" i="1"/>
  <c r="R19" i="1"/>
  <c r="Q18" i="1"/>
  <c r="S18" i="1" s="1"/>
  <c r="T18" i="1" s="1"/>
  <c r="R17" i="1"/>
  <c r="R16" i="1"/>
  <c r="R15" i="1"/>
  <c r="Q14" i="1"/>
  <c r="R13" i="1"/>
  <c r="Q12" i="1"/>
  <c r="R11" i="1"/>
  <c r="L10" i="1"/>
  <c r="A24" i="1" l="1"/>
  <c r="B25" i="1"/>
  <c r="A25" i="1" s="1"/>
  <c r="L13" i="1"/>
  <c r="L20" i="1"/>
  <c r="L17" i="1"/>
  <c r="L15" i="1"/>
  <c r="L21" i="1"/>
  <c r="U21" i="1" s="1"/>
  <c r="V21" i="1" s="1"/>
  <c r="S11" i="1"/>
  <c r="T11" i="1" s="1"/>
  <c r="S19" i="1"/>
  <c r="T19" i="1" s="1"/>
  <c r="S23" i="1"/>
  <c r="T23" i="1" s="1"/>
  <c r="L25" i="1"/>
  <c r="U25" i="1" s="1"/>
  <c r="V25" i="1" s="1"/>
  <c r="L24" i="1"/>
  <c r="L22" i="1"/>
  <c r="U22" i="1" s="1"/>
  <c r="V22" i="1" s="1"/>
  <c r="L18" i="1"/>
  <c r="L11" i="1"/>
  <c r="L23" i="1"/>
  <c r="U23" i="1" s="1"/>
  <c r="V23" i="1" s="1"/>
  <c r="L19" i="1"/>
  <c r="U19" i="1" s="1"/>
  <c r="V19" i="1" s="1"/>
  <c r="L16" i="1"/>
  <c r="L12" i="1"/>
  <c r="S12" i="1"/>
  <c r="T12" i="1" s="1"/>
  <c r="S14" i="1"/>
  <c r="T14" i="1" s="1"/>
  <c r="U14" i="1" s="1"/>
  <c r="V14" i="1" s="1"/>
  <c r="S16" i="1"/>
  <c r="T16" i="1" s="1"/>
  <c r="U16" i="1" s="1"/>
  <c r="V16" i="1" s="1"/>
  <c r="S20" i="1"/>
  <c r="T20" i="1" s="1"/>
  <c r="S10" i="1"/>
  <c r="T10" i="1" s="1"/>
  <c r="U10" i="1" s="1"/>
  <c r="V10" i="1" s="1"/>
  <c r="S15" i="1"/>
  <c r="T15" i="1" s="1"/>
  <c r="U24" i="1"/>
  <c r="V24" i="1" s="1"/>
  <c r="S13" i="1"/>
  <c r="T13" i="1" s="1"/>
  <c r="U13" i="1" s="1"/>
  <c r="V13" i="1" s="1"/>
  <c r="U18" i="1"/>
  <c r="V18" i="1" s="1"/>
  <c r="S17" i="1"/>
  <c r="T17" i="1" s="1"/>
  <c r="U17" i="1" s="1"/>
  <c r="V17" i="1" s="1"/>
  <c r="U15" i="1" l="1"/>
  <c r="V15" i="1" s="1"/>
  <c r="U20" i="1"/>
  <c r="V20" i="1" s="1"/>
  <c r="U12" i="1"/>
  <c r="V12" i="1" s="1"/>
  <c r="U11" i="1"/>
  <c r="V11" i="1" s="1"/>
  <c r="V27" i="1" s="1"/>
</calcChain>
</file>

<file path=xl/sharedStrings.xml><?xml version="1.0" encoding="utf-8"?>
<sst xmlns="http://schemas.openxmlformats.org/spreadsheetml/2006/main" count="108" uniqueCount="81">
  <si>
    <t>Date</t>
  </si>
  <si>
    <t>In</t>
  </si>
  <si>
    <t>Out</t>
  </si>
  <si>
    <t>Total Hours</t>
  </si>
  <si>
    <t>Monroe County Intermediate School District</t>
  </si>
  <si>
    <t>Hourly Employee Time Sheet</t>
  </si>
  <si>
    <t>Name:</t>
  </si>
  <si>
    <t>Position:</t>
  </si>
  <si>
    <t>Supervisor/Building:</t>
  </si>
  <si>
    <t>Regular Work Hours:</t>
  </si>
  <si>
    <t>ABSENCE CODES:</t>
  </si>
  <si>
    <r>
      <t xml:space="preserve">School </t>
    </r>
    <r>
      <rPr>
        <sz val="10"/>
        <rFont val="Arial"/>
        <family val="2"/>
      </rPr>
      <t>(School Business)</t>
    </r>
  </si>
  <si>
    <t>** Supervisor's signature indicates authorization and approval of all times submitted, including overtime</t>
  </si>
  <si>
    <t xml:space="preserve">  Secretary</t>
  </si>
  <si>
    <t>Lunch
Out</t>
  </si>
  <si>
    <t>Lunch
In</t>
  </si>
  <si>
    <r>
      <t xml:space="preserve">Union   </t>
    </r>
    <r>
      <rPr>
        <sz val="10"/>
        <rFont val="Arial"/>
        <family val="2"/>
      </rPr>
      <t>(Union Business)</t>
    </r>
  </si>
  <si>
    <r>
      <t>Funrl</t>
    </r>
    <r>
      <rPr>
        <sz val="10"/>
        <rFont val="Arial"/>
        <family val="2"/>
      </rPr>
      <t xml:space="preserve">    (Funeral)</t>
    </r>
  </si>
  <si>
    <r>
      <t xml:space="preserve">Sick      </t>
    </r>
    <r>
      <rPr>
        <sz val="10"/>
        <rFont val="Arial"/>
        <family val="2"/>
      </rPr>
      <t>(Illness Injury)</t>
    </r>
  </si>
  <si>
    <r>
      <t>Fam</t>
    </r>
    <r>
      <rPr>
        <sz val="10"/>
        <rFont val="Arial"/>
        <family val="2"/>
      </rPr>
      <t xml:space="preserve">      (Family Medical Leave)</t>
    </r>
  </si>
  <si>
    <r>
      <t xml:space="preserve">Med     </t>
    </r>
    <r>
      <rPr>
        <sz val="10"/>
        <rFont val="Arial"/>
        <family val="2"/>
      </rPr>
      <t xml:space="preserve"> (Medical Leave)</t>
    </r>
  </si>
  <si>
    <r>
      <t xml:space="preserve">Vac       </t>
    </r>
    <r>
      <rPr>
        <sz val="10"/>
        <rFont val="Arial"/>
        <family val="2"/>
      </rPr>
      <t>(Vacation)</t>
    </r>
  </si>
  <si>
    <r>
      <t xml:space="preserve">* Employee Signature  </t>
    </r>
    <r>
      <rPr>
        <sz val="8"/>
        <rFont val="Arial"/>
        <family val="2"/>
      </rPr>
      <t xml:space="preserve"> (Mandatory)</t>
    </r>
  </si>
  <si>
    <r>
      <t xml:space="preserve">** Supervisor Signature  </t>
    </r>
    <r>
      <rPr>
        <sz val="8"/>
        <rFont val="Arial"/>
        <family val="2"/>
      </rPr>
      <t xml:space="preserve"> (Mandatory)</t>
    </r>
  </si>
  <si>
    <r>
      <t xml:space="preserve">Teacher Signature   </t>
    </r>
    <r>
      <rPr>
        <sz val="8"/>
        <rFont val="Arial"/>
        <family val="2"/>
      </rPr>
      <t>(If applicable)</t>
    </r>
  </si>
  <si>
    <t>Absence
Code</t>
  </si>
  <si>
    <r>
      <t xml:space="preserve">Deduct </t>
    </r>
    <r>
      <rPr>
        <sz val="10"/>
        <rFont val="Arial"/>
        <family val="2"/>
      </rPr>
      <t>(Non-Paid/Deduct)</t>
    </r>
  </si>
  <si>
    <r>
      <t xml:space="preserve">Non </t>
    </r>
    <r>
      <rPr>
        <b/>
        <sz val="8.5"/>
        <rFont val="Arial"/>
        <family val="2"/>
      </rPr>
      <t xml:space="preserve">      </t>
    </r>
    <r>
      <rPr>
        <sz val="9"/>
        <rFont val="Arial"/>
        <family val="2"/>
      </rPr>
      <t>(Non-Scheduled Work Day)</t>
    </r>
  </si>
  <si>
    <r>
      <t xml:space="preserve">PE       </t>
    </r>
    <r>
      <rPr>
        <b/>
        <sz val="9"/>
        <rFont val="Arial"/>
        <family val="2"/>
      </rPr>
      <t xml:space="preserve"> </t>
    </r>
    <r>
      <rPr>
        <b/>
        <sz val="8"/>
        <rFont val="Arial"/>
        <family val="2"/>
      </rPr>
      <t xml:space="preserve"> </t>
    </r>
    <r>
      <rPr>
        <sz val="9"/>
        <rFont val="Arial"/>
        <family val="2"/>
      </rPr>
      <t>(Personal/Emergency)</t>
    </r>
  </si>
  <si>
    <r>
      <t xml:space="preserve">WC       </t>
    </r>
    <r>
      <rPr>
        <b/>
        <sz val="8"/>
        <rFont val="Arial"/>
        <family val="2"/>
      </rPr>
      <t xml:space="preserve"> </t>
    </r>
    <r>
      <rPr>
        <sz val="8.5"/>
        <rFont val="Arial"/>
        <family val="2"/>
      </rPr>
      <t>(Workers Compensation)</t>
    </r>
  </si>
  <si>
    <r>
      <t xml:space="preserve">Snow   </t>
    </r>
    <r>
      <rPr>
        <b/>
        <sz val="8"/>
        <rFont val="Arial"/>
        <family val="2"/>
      </rPr>
      <t xml:space="preserve"> </t>
    </r>
    <r>
      <rPr>
        <sz val="10"/>
        <rFont val="Arial"/>
        <family val="2"/>
      </rPr>
      <t>(Snow Day)</t>
    </r>
  </si>
  <si>
    <r>
      <t xml:space="preserve">Jury     </t>
    </r>
    <r>
      <rPr>
        <b/>
        <sz val="8"/>
        <rFont val="Arial"/>
        <family val="2"/>
      </rPr>
      <t xml:space="preserve"> </t>
    </r>
    <r>
      <rPr>
        <sz val="10"/>
        <rFont val="Arial"/>
        <family val="2"/>
      </rPr>
      <t>(Jury Duty)</t>
    </r>
  </si>
  <si>
    <t>Care</t>
  </si>
  <si>
    <t>Deduct</t>
  </si>
  <si>
    <t>Fam</t>
  </si>
  <si>
    <t>Funrl</t>
  </si>
  <si>
    <t>Jury</t>
  </si>
  <si>
    <t>Med</t>
  </si>
  <si>
    <t>Non</t>
  </si>
  <si>
    <t>PE</t>
  </si>
  <si>
    <t>School</t>
  </si>
  <si>
    <t>Sick</t>
  </si>
  <si>
    <t>Snow</t>
  </si>
  <si>
    <t>Union</t>
  </si>
  <si>
    <t>Vac</t>
  </si>
  <si>
    <t>WC</t>
  </si>
  <si>
    <t>Absence Hours</t>
  </si>
  <si>
    <t>.25 Abs.</t>
  </si>
  <si>
    <t>.50 Abs.</t>
  </si>
  <si>
    <t>.75 Abs.</t>
  </si>
  <si>
    <t>1 Day</t>
  </si>
  <si>
    <t>TO</t>
  </si>
  <si>
    <t>abs convert</t>
  </si>
  <si>
    <t>in1 min</t>
  </si>
  <si>
    <t>lunch out min</t>
  </si>
  <si>
    <t>lunch in min</t>
  </si>
  <si>
    <t>out min</t>
  </si>
  <si>
    <t>in hours</t>
  </si>
  <si>
    <t>lunch out hours</t>
  </si>
  <si>
    <t>lunch in hours</t>
  </si>
  <si>
    <t>out hours</t>
  </si>
  <si>
    <t>first tot hours</t>
  </si>
  <si>
    <t>second tot hours</t>
  </si>
  <si>
    <t>Total Hours in Minutes</t>
  </si>
  <si>
    <t>.0 Abs.</t>
  </si>
  <si>
    <t>Total Paid Min</t>
  </si>
  <si>
    <t>Work Min</t>
  </si>
  <si>
    <t>in hour</t>
  </si>
  <si>
    <t>out hour</t>
  </si>
  <si>
    <t>in min</t>
  </si>
  <si>
    <t>in hour mins</t>
  </si>
  <si>
    <t>out hour mins</t>
  </si>
  <si>
    <t>hours to mins</t>
  </si>
  <si>
    <t>Total Mins</t>
  </si>
  <si>
    <t>Hours</t>
  </si>
  <si>
    <t>Work Hours</t>
  </si>
  <si>
    <t>Total Hours - Payroll Period</t>
  </si>
  <si>
    <t>Holiday</t>
  </si>
  <si>
    <t>For Payroll Start Date</t>
  </si>
  <si>
    <t>*  Employee must turn in signed time sheet to Supervisor on the last day of the pay period.</t>
  </si>
  <si>
    <t>All payrolls start on the 10th and end on the 24th or start on the 25th and end on the 9th, regardless of the day of the week. Please enter the 10th or 25th as your start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</si>
</sst>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409]h:mm\ AM/PM;@"/>
    <numFmt numFmtId="166" formatCode="000\-00\-0000"/>
    <numFmt numFmtId="167" formatCode="[&lt;15]&quot;&quot;;d\-mmm\-yy"/>
  </numFmts>
  <fonts count="22">
    <font>
      <sz val="10"/>
      <name val="Arial"/>
    </font>
    <font>
      <sz val="12"/>
      <name val="Americana"/>
      <family val="1"/>
    </font>
    <font>
      <sz val="8"/>
      <name val="Arial"/>
      <family val="2"/>
    </font>
    <font>
      <b/>
      <sz val="10"/>
      <name val="Arial"/>
      <family val="2"/>
    </font>
    <font>
      <sz val="10"/>
      <name val="Arial"/>
      <family val="2"/>
    </font>
    <font>
      <b/>
      <sz val="9"/>
      <name val="Arial"/>
      <family val="2"/>
    </font>
    <font>
      <sz val="9"/>
      <name val="Arial"/>
      <family val="2"/>
    </font>
    <font>
      <b/>
      <sz val="8.5"/>
      <name val="Arial"/>
      <family val="2"/>
    </font>
    <font>
      <sz val="8.5"/>
      <name val="Arial"/>
      <family val="2"/>
    </font>
    <font>
      <sz val="20"/>
      <name val="Arial"/>
      <family val="2"/>
    </font>
    <font>
      <sz val="12"/>
      <name val="Arial"/>
      <family val="2"/>
    </font>
    <font>
      <b/>
      <sz val="12"/>
      <name val="Arial"/>
      <family val="2"/>
    </font>
    <font>
      <sz val="11"/>
      <name val="Arial"/>
      <family val="2"/>
    </font>
    <font>
      <sz val="11"/>
      <name val="Arial"/>
      <family val="2"/>
    </font>
    <font>
      <b/>
      <sz val="11"/>
      <name val="Arial"/>
      <family val="2"/>
    </font>
    <font>
      <sz val="11"/>
      <name val="Americana"/>
      <family val="1"/>
    </font>
    <font>
      <sz val="14"/>
      <name val="Arial"/>
      <family val="2"/>
    </font>
    <font>
      <b/>
      <i/>
      <sz val="12"/>
      <name val="Arial"/>
      <family val="2"/>
    </font>
    <font>
      <b/>
      <i/>
      <sz val="14"/>
      <name val="Arial"/>
      <family val="2"/>
    </font>
    <font>
      <b/>
      <sz val="13"/>
      <name val="Arial"/>
      <family val="2"/>
    </font>
    <font>
      <b/>
      <i/>
      <sz val="10"/>
      <name val="Arial"/>
      <family val="2"/>
    </font>
    <font>
      <b/>
      <sz val="8"/>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right style="double">
        <color indexed="64"/>
      </right>
      <top style="double">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diagonal/>
    </border>
    <border>
      <left/>
      <right/>
      <top style="thin">
        <color indexed="64"/>
      </top>
      <bottom/>
      <diagonal/>
    </border>
    <border>
      <left/>
      <right/>
      <top/>
      <bottom style="thin">
        <color indexed="64"/>
      </bottom>
      <diagonal/>
    </border>
    <border>
      <left/>
      <right/>
      <top style="double">
        <color indexed="64"/>
      </top>
      <bottom/>
      <diagonal/>
    </border>
    <border>
      <left/>
      <right/>
      <top/>
      <bottom style="double">
        <color indexed="64"/>
      </bottom>
      <diagonal/>
    </border>
    <border>
      <left/>
      <right/>
      <top style="double">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right style="hair">
        <color indexed="64"/>
      </right>
      <top/>
      <bottom style="double">
        <color indexed="64"/>
      </bottom>
      <diagonal/>
    </border>
  </borders>
  <cellStyleXfs count="1">
    <xf numFmtId="0" fontId="0" fillId="0" borderId="0"/>
  </cellStyleXfs>
  <cellXfs count="77">
    <xf numFmtId="0" fontId="0" fillId="0" borderId="0" xfId="0"/>
    <xf numFmtId="0" fontId="0" fillId="0" borderId="0" xfId="0" applyProtection="1">
      <protection locked="0"/>
    </xf>
    <xf numFmtId="0" fontId="1" fillId="0" borderId="0" xfId="0" applyFont="1" applyProtection="1">
      <protection locked="0"/>
    </xf>
    <xf numFmtId="0" fontId="0" fillId="0" borderId="0" xfId="0" applyAlignment="1" applyProtection="1">
      <protection locked="0"/>
    </xf>
    <xf numFmtId="0" fontId="0" fillId="0" borderId="0" xfId="0" applyAlignment="1" applyProtection="1">
      <alignment horizontal="center"/>
      <protection locked="0"/>
    </xf>
    <xf numFmtId="0" fontId="0" fillId="0" borderId="0" xfId="0" applyNumberFormat="1" applyAlignment="1" applyProtection="1">
      <alignment horizontal="center"/>
      <protection locked="0"/>
    </xf>
    <xf numFmtId="0" fontId="0" fillId="0" borderId="0" xfId="0" applyProtection="1"/>
    <xf numFmtId="0" fontId="4" fillId="0" borderId="0" xfId="0" applyFont="1" applyBorder="1" applyAlignment="1" applyProtection="1">
      <protection locked="0"/>
    </xf>
    <xf numFmtId="164" fontId="17" fillId="0" borderId="0" xfId="0" applyNumberFormat="1" applyFont="1" applyBorder="1" applyAlignment="1" applyProtection="1">
      <alignment horizontal="center"/>
      <protection locked="0"/>
    </xf>
    <xf numFmtId="0" fontId="3" fillId="0" borderId="0" xfId="0" applyFont="1" applyBorder="1" applyAlignment="1" applyProtection="1">
      <protection locked="0"/>
    </xf>
    <xf numFmtId="0" fontId="3" fillId="0" borderId="0" xfId="0" applyFont="1" applyAlignment="1" applyProtection="1">
      <protection locked="0"/>
    </xf>
    <xf numFmtId="0" fontId="4" fillId="0" borderId="0" xfId="0" applyFont="1" applyAlignment="1" applyProtection="1">
      <protection locked="0"/>
    </xf>
    <xf numFmtId="0" fontId="7" fillId="0" borderId="0" xfId="0" applyFont="1" applyAlignment="1" applyProtection="1">
      <protection locked="0"/>
    </xf>
    <xf numFmtId="165" fontId="20" fillId="0" borderId="0" xfId="0" applyNumberFormat="1" applyFont="1" applyBorder="1" applyAlignment="1" applyProtection="1">
      <protection locked="0"/>
    </xf>
    <xf numFmtId="2" fontId="19" fillId="0" borderId="4" xfId="0" applyNumberFormat="1" applyFont="1" applyBorder="1" applyAlignment="1" applyProtection="1">
      <alignment horizontal="center" vertical="center"/>
    </xf>
    <xf numFmtId="0" fontId="15" fillId="0" borderId="1" xfId="0" applyFont="1" applyBorder="1" applyProtection="1"/>
    <xf numFmtId="0" fontId="11" fillId="2" borderId="14"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167" fontId="12" fillId="0" borderId="13" xfId="0" applyNumberFormat="1" applyFont="1" applyBorder="1" applyAlignment="1" applyProtection="1">
      <alignment horizontal="center" vertical="center" wrapText="1"/>
    </xf>
    <xf numFmtId="165" fontId="12" fillId="0" borderId="13" xfId="0" applyNumberFormat="1" applyFont="1" applyBorder="1" applyAlignment="1" applyProtection="1">
      <alignment horizontal="center" vertical="center" wrapText="1"/>
      <protection locked="0"/>
    </xf>
    <xf numFmtId="0" fontId="12" fillId="0" borderId="13"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center"/>
      <protection locked="0"/>
    </xf>
    <xf numFmtId="0" fontId="3" fillId="0" borderId="13"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xf>
    <xf numFmtId="0" fontId="3" fillId="0" borderId="0" xfId="0" applyFont="1" applyProtection="1"/>
    <xf numFmtId="0" fontId="0" fillId="0" borderId="0" xfId="0" applyAlignment="1" applyProtection="1"/>
    <xf numFmtId="0" fontId="9" fillId="0" borderId="0" xfId="0" applyFont="1" applyBorder="1" applyAlignment="1" applyProtection="1">
      <alignment horizontal="center"/>
    </xf>
    <xf numFmtId="0" fontId="16" fillId="0" borderId="0" xfId="0" applyFont="1" applyBorder="1" applyAlignment="1" applyProtection="1">
      <alignment horizontal="center"/>
    </xf>
    <xf numFmtId="0" fontId="3" fillId="0" borderId="0" xfId="0" applyFont="1" applyAlignment="1" applyProtection="1">
      <alignment horizontal="left"/>
    </xf>
    <xf numFmtId="0" fontId="10" fillId="0" borderId="0" xfId="0" applyFont="1" applyBorder="1" applyAlignment="1" applyProtection="1">
      <alignment horizontal="center"/>
    </xf>
    <xf numFmtId="0" fontId="4" fillId="0" borderId="0" xfId="0" applyFont="1" applyAlignment="1" applyProtection="1">
      <alignment horizontal="left"/>
    </xf>
    <xf numFmtId="0" fontId="18" fillId="0" borderId="0" xfId="0" applyFont="1" applyBorder="1" applyAlignment="1" applyProtection="1">
      <alignment horizontal="left"/>
      <protection locked="0"/>
    </xf>
    <xf numFmtId="0" fontId="10" fillId="0" borderId="0" xfId="0" applyFont="1" applyBorder="1" applyAlignment="1" applyProtection="1">
      <alignment horizontal="center" wrapText="1"/>
    </xf>
    <xf numFmtId="0" fontId="10" fillId="0" borderId="0" xfId="0" applyFont="1" applyAlignment="1" applyProtection="1">
      <alignment horizontal="right" wrapText="1"/>
    </xf>
    <xf numFmtId="0" fontId="4" fillId="0" borderId="6" xfId="0" applyFont="1" applyBorder="1" applyAlignment="1" applyProtection="1">
      <alignment horizontal="center"/>
    </xf>
    <xf numFmtId="0" fontId="3" fillId="0" borderId="0" xfId="0" applyFont="1" applyBorder="1" applyAlignment="1" applyProtection="1">
      <alignment horizontal="left"/>
      <protection locked="0"/>
    </xf>
    <xf numFmtId="0" fontId="10" fillId="0" borderId="0" xfId="0" applyFont="1" applyAlignment="1" applyProtection="1">
      <alignment horizontal="right"/>
    </xf>
    <xf numFmtId="0" fontId="3" fillId="0" borderId="0" xfId="0" applyFont="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0" fillId="0" borderId="6" xfId="0" applyBorder="1" applyAlignment="1" applyProtection="1">
      <alignment horizontal="center"/>
    </xf>
    <xf numFmtId="0" fontId="19" fillId="0" borderId="4" xfId="0" applyFont="1" applyBorder="1" applyAlignment="1" applyProtection="1">
      <alignment horizontal="right" vertical="center" wrapText="1"/>
    </xf>
    <xf numFmtId="0" fontId="19" fillId="0" borderId="10" xfId="0" applyFont="1" applyBorder="1" applyAlignment="1" applyProtection="1">
      <alignment horizontal="right" vertical="center" wrapText="1"/>
    </xf>
    <xf numFmtId="0" fontId="19" fillId="0" borderId="1" xfId="0" applyFont="1" applyBorder="1" applyAlignment="1" applyProtection="1">
      <alignment horizontal="right" vertical="center" wrapText="1"/>
    </xf>
    <xf numFmtId="0" fontId="4" fillId="0" borderId="8" xfId="0" applyFont="1" applyBorder="1" applyAlignment="1" applyProtection="1">
      <alignment horizontal="center"/>
    </xf>
    <xf numFmtId="0" fontId="3" fillId="0" borderId="0" xfId="0" applyFont="1" applyProtection="1">
      <protection locked="0"/>
    </xf>
    <xf numFmtId="0" fontId="4" fillId="0" borderId="0" xfId="0" applyFont="1" applyProtection="1">
      <protection locked="0"/>
    </xf>
    <xf numFmtId="0" fontId="3" fillId="0" borderId="0" xfId="0" applyFont="1" applyBorder="1" applyProtection="1">
      <protection locked="0"/>
    </xf>
    <xf numFmtId="0" fontId="3" fillId="0" borderId="0" xfId="0" applyFont="1" applyAlignment="1" applyProtection="1">
      <alignment horizontal="left"/>
      <protection locked="0"/>
    </xf>
    <xf numFmtId="0" fontId="7" fillId="0" borderId="0" xfId="0" applyFont="1" applyAlignment="1" applyProtection="1">
      <alignment horizontal="left"/>
      <protection locked="0"/>
    </xf>
    <xf numFmtId="0" fontId="4" fillId="0" borderId="0" xfId="0" applyFont="1" applyAlignment="1" applyProtection="1">
      <alignment horizontal="left"/>
      <protection locked="0"/>
    </xf>
    <xf numFmtId="0" fontId="2" fillId="0" borderId="0" xfId="0" applyFont="1" applyProtection="1">
      <protection locked="0"/>
    </xf>
    <xf numFmtId="14" fontId="11" fillId="0" borderId="0" xfId="0" applyNumberFormat="1" applyFont="1" applyProtection="1">
      <protection locked="0"/>
    </xf>
    <xf numFmtId="0" fontId="10" fillId="0" borderId="0" xfId="0" applyFont="1" applyAlignment="1" applyProtection="1">
      <alignment horizontal="center"/>
      <protection locked="0"/>
    </xf>
    <xf numFmtId="0" fontId="10" fillId="0" borderId="0" xfId="0" applyFont="1" applyAlignment="1" applyProtection="1">
      <alignment horizontal="center"/>
      <protection locked="0"/>
    </xf>
    <xf numFmtId="0" fontId="10" fillId="0" borderId="0" xfId="0" applyFont="1" applyAlignment="1" applyProtection="1">
      <alignment horizontal="right"/>
      <protection locked="0"/>
    </xf>
    <xf numFmtId="18" fontId="20" fillId="0" borderId="0" xfId="0" applyNumberFormat="1" applyFont="1" applyBorder="1" applyAlignment="1" applyProtection="1">
      <alignment horizontal="center"/>
      <protection locked="0"/>
    </xf>
    <xf numFmtId="166" fontId="10" fillId="0" borderId="0" xfId="0" applyNumberFormat="1" applyFont="1" applyAlignment="1" applyProtection="1">
      <alignment horizontal="center"/>
      <protection locked="0"/>
    </xf>
    <xf numFmtId="166" fontId="18" fillId="0" borderId="0" xfId="0" applyNumberFormat="1" applyFont="1" applyBorder="1" applyAlignment="1" applyProtection="1">
      <alignment horizontal="left"/>
      <protection locked="0"/>
    </xf>
    <xf numFmtId="0" fontId="10" fillId="0" borderId="9" xfId="0" applyNumberFormat="1" applyFont="1" applyBorder="1" applyAlignment="1" applyProtection="1">
      <alignment horizontal="center"/>
      <protection locked="0"/>
    </xf>
    <xf numFmtId="0" fontId="11" fillId="2" borderId="5"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center" vertical="center" wrapText="1"/>
      <protection locked="0"/>
    </xf>
    <xf numFmtId="0" fontId="14" fillId="0" borderId="13" xfId="0" applyNumberFormat="1" applyFont="1" applyBorder="1" applyAlignment="1" applyProtection="1">
      <alignment horizontal="center" vertical="center" wrapText="1"/>
      <protection locked="0"/>
    </xf>
    <xf numFmtId="2" fontId="14" fillId="0" borderId="13" xfId="0" applyNumberFormat="1" applyFont="1" applyBorder="1" applyAlignment="1" applyProtection="1">
      <alignment horizontal="center" vertical="center" wrapText="1"/>
      <protection locked="0"/>
    </xf>
    <xf numFmtId="0" fontId="12" fillId="0" borderId="0" xfId="0" applyFont="1" applyProtection="1">
      <protection locked="0"/>
    </xf>
    <xf numFmtId="0" fontId="13" fillId="0" borderId="0" xfId="0" applyFont="1" applyProtection="1">
      <protection locked="0"/>
    </xf>
    <xf numFmtId="0" fontId="12" fillId="0" borderId="11" xfId="0" applyFont="1" applyBorder="1" applyAlignment="1" applyProtection="1">
      <alignment horizontal="right" vertical="center" wrapText="1"/>
      <protection locked="0"/>
    </xf>
    <xf numFmtId="0" fontId="12" fillId="0" borderId="9" xfId="0" applyFont="1" applyBorder="1" applyAlignment="1" applyProtection="1">
      <alignment horizontal="right" vertical="center" wrapText="1"/>
      <protection locked="0"/>
    </xf>
    <xf numFmtId="0" fontId="12" fillId="0" borderId="15" xfId="0" applyFont="1" applyBorder="1" applyAlignment="1" applyProtection="1">
      <alignment horizontal="right" vertical="center" wrapText="1"/>
      <protection locked="0"/>
    </xf>
    <xf numFmtId="0" fontId="12" fillId="0" borderId="2" xfId="0" applyNumberFormat="1" applyFont="1" applyBorder="1" applyAlignment="1" applyProtection="1">
      <alignment horizontal="center" vertical="center" wrapText="1"/>
      <protection locked="0"/>
    </xf>
    <xf numFmtId="0" fontId="14" fillId="0" borderId="2" xfId="0" applyNumberFormat="1" applyFont="1" applyBorder="1" applyAlignment="1" applyProtection="1">
      <alignment horizontal="center" vertical="center" wrapText="1"/>
      <protection locked="0"/>
    </xf>
    <xf numFmtId="0" fontId="14" fillId="0" borderId="3" xfId="0" applyNumberFormat="1" applyFont="1" applyBorder="1" applyAlignment="1" applyProtection="1">
      <alignment horizontal="center" vertical="center" wrapText="1"/>
      <protection locked="0"/>
    </xf>
    <xf numFmtId="2" fontId="14" fillId="0" borderId="3" xfId="0" applyNumberFormat="1" applyFont="1" applyBorder="1" applyAlignment="1" applyProtection="1">
      <alignment horizontal="center" vertical="center" wrapText="1"/>
      <protection locked="0"/>
    </xf>
    <xf numFmtId="0" fontId="4" fillId="0" borderId="12" xfId="0" applyNumberFormat="1" applyFont="1" applyBorder="1" applyAlignment="1" applyProtection="1">
      <alignment horizontal="center" vertical="center" wrapText="1"/>
      <protection locked="0"/>
    </xf>
    <xf numFmtId="0" fontId="15" fillId="0" borderId="0" xfId="0" applyFont="1" applyProtection="1">
      <protection locked="0"/>
    </xf>
    <xf numFmtId="0" fontId="0" fillId="0" borderId="13" xfId="0"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65"/>
  <sheetViews>
    <sheetView tabSelected="1" view="pageBreakPreview" zoomScaleNormal="100" workbookViewId="0">
      <selection activeCell="A29" sqref="A29:D29"/>
    </sheetView>
  </sheetViews>
  <sheetFormatPr defaultRowHeight="12.75"/>
  <cols>
    <col min="1" max="1" width="13.7109375" style="1" customWidth="1"/>
    <col min="2" max="2" width="15.42578125" style="3" customWidth="1"/>
    <col min="3" max="6" width="13.28515625" style="4" customWidth="1"/>
    <col min="7" max="10" width="9.140625" style="4" hidden="1" customWidth="1"/>
    <col min="11" max="11" width="8.5703125" style="4" customWidth="1"/>
    <col min="12" max="12" width="10.42578125" style="5" hidden="1" customWidth="1"/>
    <col min="13" max="13" width="14.85546875" style="1" hidden="1" customWidth="1"/>
    <col min="14" max="21" width="9.140625" style="1" hidden="1" customWidth="1"/>
    <col min="22" max="16384" width="9.140625" style="1"/>
  </cols>
  <sheetData>
    <row r="1" spans="1:23" ht="25.5" customHeight="1">
      <c r="A1" s="26" t="s">
        <v>4</v>
      </c>
      <c r="B1" s="26"/>
      <c r="C1" s="26"/>
      <c r="D1" s="26"/>
      <c r="E1" s="26"/>
      <c r="F1" s="26"/>
      <c r="G1" s="26"/>
      <c r="H1" s="26"/>
      <c r="I1" s="26"/>
      <c r="J1" s="26"/>
      <c r="K1" s="26"/>
      <c r="L1" s="26"/>
      <c r="M1" s="26"/>
      <c r="N1" s="26"/>
      <c r="O1" s="26"/>
      <c r="P1" s="26"/>
      <c r="Q1" s="26"/>
      <c r="R1" s="26"/>
      <c r="S1" s="26"/>
      <c r="T1" s="26"/>
      <c r="U1" s="26"/>
      <c r="V1" s="26"/>
      <c r="W1" s="26"/>
    </row>
    <row r="2" spans="1:23" ht="20.25" customHeight="1">
      <c r="A2" s="27" t="s">
        <v>5</v>
      </c>
      <c r="B2" s="27"/>
      <c r="C2" s="27"/>
      <c r="D2" s="27"/>
      <c r="E2" s="27"/>
      <c r="F2" s="27"/>
      <c r="G2" s="27"/>
      <c r="H2" s="27"/>
      <c r="I2" s="27"/>
      <c r="J2" s="27"/>
      <c r="K2" s="27"/>
      <c r="L2" s="27"/>
      <c r="M2" s="27"/>
      <c r="N2" s="27"/>
      <c r="O2" s="27"/>
      <c r="P2" s="27"/>
      <c r="Q2" s="27"/>
      <c r="R2" s="27"/>
      <c r="S2" s="27"/>
      <c r="T2" s="27"/>
      <c r="U2" s="27"/>
      <c r="V2" s="27"/>
      <c r="W2" s="27"/>
    </row>
    <row r="3" spans="1:23" s="51" customFormat="1" ht="36.75" customHeight="1">
      <c r="A3" s="32" t="s">
        <v>80</v>
      </c>
      <c r="B3" s="32"/>
      <c r="C3" s="32"/>
      <c r="D3" s="32"/>
      <c r="E3" s="32"/>
      <c r="F3" s="32"/>
      <c r="G3" s="32"/>
      <c r="H3" s="32"/>
      <c r="I3" s="32"/>
      <c r="J3" s="32"/>
      <c r="K3" s="32"/>
      <c r="L3" s="32"/>
      <c r="M3" s="32"/>
      <c r="N3" s="32"/>
      <c r="O3" s="32"/>
      <c r="P3" s="32"/>
      <c r="Q3" s="32"/>
      <c r="R3" s="32"/>
      <c r="S3" s="32"/>
      <c r="T3" s="32"/>
      <c r="U3" s="32"/>
      <c r="V3" s="32"/>
      <c r="W3" s="32"/>
    </row>
    <row r="4" spans="1:23" ht="20.100000000000001" customHeight="1">
      <c r="A4" s="36" t="s">
        <v>78</v>
      </c>
      <c r="B4" s="36"/>
      <c r="C4" s="52">
        <v>43291</v>
      </c>
      <c r="D4" s="53"/>
      <c r="E4" s="8"/>
      <c r="F4" s="54"/>
      <c r="G4" s="54"/>
      <c r="H4" s="54"/>
      <c r="I4" s="54"/>
      <c r="J4" s="54"/>
      <c r="K4" s="54"/>
      <c r="L4" s="54"/>
      <c r="M4" s="54"/>
    </row>
    <row r="5" spans="1:23" s="2" customFormat="1" ht="24" customHeight="1">
      <c r="A5" s="36" t="s">
        <v>6</v>
      </c>
      <c r="B5" s="36"/>
      <c r="C5" s="31"/>
      <c r="D5" s="31"/>
      <c r="E5" s="31"/>
      <c r="F5" s="55" t="s">
        <v>7</v>
      </c>
      <c r="G5" s="35" t="s">
        <v>13</v>
      </c>
      <c r="H5" s="35"/>
      <c r="I5" s="35"/>
      <c r="J5" s="7"/>
      <c r="K5" s="31"/>
      <c r="L5" s="31"/>
      <c r="M5" s="31"/>
      <c r="N5" s="31"/>
      <c r="O5" s="31"/>
      <c r="P5" s="31"/>
      <c r="Q5" s="31"/>
      <c r="R5" s="31"/>
      <c r="S5" s="31"/>
      <c r="T5" s="31"/>
      <c r="U5" s="31"/>
      <c r="V5" s="31"/>
      <c r="W5" s="31"/>
    </row>
    <row r="6" spans="1:23" s="2" customFormat="1" ht="20.100000000000001" customHeight="1">
      <c r="A6" s="33" t="s">
        <v>8</v>
      </c>
      <c r="B6" s="33"/>
      <c r="C6" s="35"/>
      <c r="D6" s="35"/>
      <c r="E6" s="35"/>
      <c r="F6" s="35"/>
      <c r="G6" s="35"/>
      <c r="H6" s="35"/>
      <c r="I6" s="35"/>
      <c r="J6" s="35"/>
      <c r="K6" s="35"/>
      <c r="L6" s="35"/>
      <c r="M6" s="35"/>
    </row>
    <row r="7" spans="1:23" s="2" customFormat="1" ht="20.100000000000001" customHeight="1">
      <c r="A7" s="33" t="s">
        <v>9</v>
      </c>
      <c r="B7" s="33"/>
      <c r="C7" s="13"/>
      <c r="D7" s="56" t="s">
        <v>51</v>
      </c>
      <c r="E7" s="13"/>
      <c r="F7" s="55"/>
      <c r="G7" s="57"/>
      <c r="H7" s="57"/>
      <c r="I7" s="53"/>
      <c r="J7" s="53"/>
      <c r="K7" s="58"/>
      <c r="L7" s="58"/>
      <c r="M7" s="58"/>
      <c r="N7" s="58"/>
      <c r="O7" s="58"/>
      <c r="P7" s="58"/>
      <c r="Q7" s="58"/>
      <c r="R7" s="58"/>
      <c r="S7" s="58"/>
      <c r="T7" s="58"/>
      <c r="U7" s="58"/>
      <c r="V7" s="58"/>
      <c r="W7" s="58"/>
    </row>
    <row r="8" spans="1:23" s="2" customFormat="1" ht="16.5" thickBot="1">
      <c r="A8" s="59"/>
      <c r="B8" s="59"/>
      <c r="C8" s="59"/>
      <c r="D8" s="59"/>
      <c r="E8" s="59"/>
      <c r="F8" s="59"/>
      <c r="G8" s="59"/>
      <c r="H8" s="59"/>
      <c r="I8" s="59"/>
      <c r="J8" s="59"/>
      <c r="K8" s="59"/>
      <c r="L8" s="59"/>
      <c r="M8" s="59"/>
      <c r="N8" s="59"/>
      <c r="O8" s="59"/>
      <c r="P8" s="59"/>
      <c r="Q8" s="59"/>
      <c r="R8" s="59"/>
      <c r="S8" s="59"/>
      <c r="T8" s="59"/>
      <c r="U8" s="59"/>
      <c r="V8" s="59"/>
      <c r="W8" s="59"/>
    </row>
    <row r="9" spans="1:23" ht="34.5" customHeight="1" thickTop="1">
      <c r="A9" s="16"/>
      <c r="B9" s="17" t="s">
        <v>0</v>
      </c>
      <c r="C9" s="60" t="s">
        <v>1</v>
      </c>
      <c r="D9" s="60" t="s">
        <v>14</v>
      </c>
      <c r="E9" s="60" t="s">
        <v>15</v>
      </c>
      <c r="F9" s="60" t="s">
        <v>2</v>
      </c>
      <c r="G9" s="60" t="s">
        <v>53</v>
      </c>
      <c r="H9" s="60" t="s">
        <v>54</v>
      </c>
      <c r="I9" s="60" t="s">
        <v>55</v>
      </c>
      <c r="J9" s="60" t="s">
        <v>56</v>
      </c>
      <c r="K9" s="61" t="s">
        <v>46</v>
      </c>
      <c r="L9" s="61" t="s">
        <v>52</v>
      </c>
      <c r="M9" s="61" t="s">
        <v>57</v>
      </c>
      <c r="N9" s="61" t="s">
        <v>58</v>
      </c>
      <c r="O9" s="61" t="s">
        <v>59</v>
      </c>
      <c r="P9" s="61" t="s">
        <v>60</v>
      </c>
      <c r="Q9" s="61" t="s">
        <v>61</v>
      </c>
      <c r="R9" s="61" t="s">
        <v>62</v>
      </c>
      <c r="S9" s="61" t="s">
        <v>63</v>
      </c>
      <c r="T9" s="60" t="s">
        <v>66</v>
      </c>
      <c r="U9" s="60" t="s">
        <v>65</v>
      </c>
      <c r="V9" s="60" t="s">
        <v>3</v>
      </c>
      <c r="W9" s="62" t="s">
        <v>25</v>
      </c>
    </row>
    <row r="10" spans="1:23" s="65" customFormat="1" ht="20.100000000000001" customHeight="1">
      <c r="A10" s="76" t="str">
        <f>TEXT(B10,"dddd")</f>
        <v>Tuesday</v>
      </c>
      <c r="B10" s="18">
        <f>C4</f>
        <v>43291</v>
      </c>
      <c r="C10" s="19"/>
      <c r="D10" s="19"/>
      <c r="E10" s="19"/>
      <c r="F10" s="19"/>
      <c r="G10" s="20">
        <f>-MINUTE(C10)</f>
        <v>0</v>
      </c>
      <c r="H10" s="20">
        <f>MINUTE(D10)</f>
        <v>0</v>
      </c>
      <c r="I10" s="20">
        <f>-MINUTE(E10)</f>
        <v>0</v>
      </c>
      <c r="J10" s="20">
        <f>MINUTE(F10)</f>
        <v>0</v>
      </c>
      <c r="K10" s="20" t="s">
        <v>64</v>
      </c>
      <c r="L10" s="20">
        <f t="shared" ref="L10:L16" si="0">IF($S$62=7.5,VLOOKUP(K10,Sevenandahalfhour,2),IF($S$62=7,VLOOKUP(K10,SevenHour,2),VLOOKUP(K10,EightHour,2)))</f>
        <v>0</v>
      </c>
      <c r="M10" s="20">
        <f>HOUR(C10)</f>
        <v>0</v>
      </c>
      <c r="N10" s="20">
        <f>HOUR(D10)</f>
        <v>0</v>
      </c>
      <c r="O10" s="20">
        <f>HOUR(E10)</f>
        <v>0</v>
      </c>
      <c r="P10" s="20">
        <f>HOUR(F10)</f>
        <v>0</v>
      </c>
      <c r="Q10" s="20">
        <f>N10-M10</f>
        <v>0</v>
      </c>
      <c r="R10" s="20">
        <f>P10-O10</f>
        <v>0</v>
      </c>
      <c r="S10" s="20">
        <f>(Q10+R10)*60</f>
        <v>0</v>
      </c>
      <c r="T10" s="63">
        <f>S10+G10+H10+I10+J10</f>
        <v>0</v>
      </c>
      <c r="U10" s="63">
        <f>T10+L10</f>
        <v>0</v>
      </c>
      <c r="V10" s="64">
        <f>U10/60</f>
        <v>0</v>
      </c>
      <c r="W10" s="21"/>
    </row>
    <row r="11" spans="1:23" s="65" customFormat="1" ht="20.100000000000001" customHeight="1">
      <c r="A11" s="76" t="str">
        <f t="shared" ref="A11:A22" si="1">TEXT(B11,"dddd")</f>
        <v>Wednesday</v>
      </c>
      <c r="B11" s="18">
        <f t="shared" ref="B11:B16" si="2">B10+1</f>
        <v>43292</v>
      </c>
      <c r="C11" s="19"/>
      <c r="D11" s="19"/>
      <c r="E11" s="19"/>
      <c r="F11" s="19"/>
      <c r="G11" s="20">
        <f t="shared" ref="G11:G16" si="3">-MINUTE(C11)</f>
        <v>0</v>
      </c>
      <c r="H11" s="20">
        <f t="shared" ref="H11:H16" si="4">MINUTE(D11)</f>
        <v>0</v>
      </c>
      <c r="I11" s="20">
        <f t="shared" ref="I11:I16" si="5">-MINUTE(E11)</f>
        <v>0</v>
      </c>
      <c r="J11" s="20">
        <f t="shared" ref="J11:J16" si="6">MINUTE(F11)</f>
        <v>0</v>
      </c>
      <c r="K11" s="20" t="s">
        <v>64</v>
      </c>
      <c r="L11" s="20">
        <f t="shared" si="0"/>
        <v>0</v>
      </c>
      <c r="M11" s="20">
        <f t="shared" ref="M11:M16" si="7">HOUR(C11)</f>
        <v>0</v>
      </c>
      <c r="N11" s="20">
        <f t="shared" ref="N11:N16" si="8">HOUR(D11)</f>
        <v>0</v>
      </c>
      <c r="O11" s="20">
        <f t="shared" ref="O11:O16" si="9">HOUR(E11)</f>
        <v>0</v>
      </c>
      <c r="P11" s="20">
        <f t="shared" ref="P11:P16" si="10">HOUR(F11)</f>
        <v>0</v>
      </c>
      <c r="Q11" s="20">
        <f t="shared" ref="Q11:Q16" si="11">N11-M11</f>
        <v>0</v>
      </c>
      <c r="R11" s="20">
        <f t="shared" ref="R11:R16" si="12">P11-O11</f>
        <v>0</v>
      </c>
      <c r="S11" s="20">
        <f t="shared" ref="S11:S16" si="13">(Q11+R11)*60</f>
        <v>0</v>
      </c>
      <c r="T11" s="63">
        <f t="shared" ref="T11:T16" si="14">S11+G11+H11+I11+J11</f>
        <v>0</v>
      </c>
      <c r="U11" s="63">
        <f t="shared" ref="U11:U16" si="15">T11+L11</f>
        <v>0</v>
      </c>
      <c r="V11" s="64">
        <f t="shared" ref="V11:V16" si="16">U11/60</f>
        <v>0</v>
      </c>
      <c r="W11" s="21"/>
    </row>
    <row r="12" spans="1:23" s="65" customFormat="1" ht="20.100000000000001" customHeight="1">
      <c r="A12" s="76" t="str">
        <f t="shared" si="1"/>
        <v>Thursday</v>
      </c>
      <c r="B12" s="18">
        <f t="shared" si="2"/>
        <v>43293</v>
      </c>
      <c r="C12" s="19"/>
      <c r="D12" s="19"/>
      <c r="E12" s="19"/>
      <c r="F12" s="19"/>
      <c r="G12" s="20">
        <f t="shared" si="3"/>
        <v>0</v>
      </c>
      <c r="H12" s="20">
        <f t="shared" si="4"/>
        <v>0</v>
      </c>
      <c r="I12" s="20">
        <f t="shared" si="5"/>
        <v>0</v>
      </c>
      <c r="J12" s="20">
        <f t="shared" si="6"/>
        <v>0</v>
      </c>
      <c r="K12" s="20" t="s">
        <v>64</v>
      </c>
      <c r="L12" s="20">
        <f t="shared" si="0"/>
        <v>0</v>
      </c>
      <c r="M12" s="20">
        <f t="shared" si="7"/>
        <v>0</v>
      </c>
      <c r="N12" s="20">
        <f t="shared" si="8"/>
        <v>0</v>
      </c>
      <c r="O12" s="20">
        <f t="shared" si="9"/>
        <v>0</v>
      </c>
      <c r="P12" s="20">
        <f t="shared" si="10"/>
        <v>0</v>
      </c>
      <c r="Q12" s="20">
        <f t="shared" si="11"/>
        <v>0</v>
      </c>
      <c r="R12" s="20">
        <f t="shared" si="12"/>
        <v>0</v>
      </c>
      <c r="S12" s="20">
        <f t="shared" si="13"/>
        <v>0</v>
      </c>
      <c r="T12" s="63">
        <f t="shared" si="14"/>
        <v>0</v>
      </c>
      <c r="U12" s="63">
        <f t="shared" si="15"/>
        <v>0</v>
      </c>
      <c r="V12" s="64">
        <f t="shared" si="16"/>
        <v>0</v>
      </c>
      <c r="W12" s="21"/>
    </row>
    <row r="13" spans="1:23" s="65" customFormat="1" ht="20.100000000000001" customHeight="1">
      <c r="A13" s="76" t="str">
        <f t="shared" si="1"/>
        <v>Friday</v>
      </c>
      <c r="B13" s="18">
        <f t="shared" si="2"/>
        <v>43294</v>
      </c>
      <c r="C13" s="19"/>
      <c r="D13" s="19"/>
      <c r="E13" s="19"/>
      <c r="F13" s="19"/>
      <c r="G13" s="20">
        <f t="shared" si="3"/>
        <v>0</v>
      </c>
      <c r="H13" s="20">
        <f t="shared" si="4"/>
        <v>0</v>
      </c>
      <c r="I13" s="20">
        <f t="shared" si="5"/>
        <v>0</v>
      </c>
      <c r="J13" s="20">
        <f t="shared" si="6"/>
        <v>0</v>
      </c>
      <c r="K13" s="20" t="s">
        <v>64</v>
      </c>
      <c r="L13" s="20">
        <f t="shared" si="0"/>
        <v>0</v>
      </c>
      <c r="M13" s="20">
        <f t="shared" si="7"/>
        <v>0</v>
      </c>
      <c r="N13" s="20">
        <f t="shared" si="8"/>
        <v>0</v>
      </c>
      <c r="O13" s="20">
        <f t="shared" si="9"/>
        <v>0</v>
      </c>
      <c r="P13" s="20">
        <f t="shared" si="10"/>
        <v>0</v>
      </c>
      <c r="Q13" s="20">
        <f t="shared" si="11"/>
        <v>0</v>
      </c>
      <c r="R13" s="20">
        <f t="shared" si="12"/>
        <v>0</v>
      </c>
      <c r="S13" s="20">
        <f t="shared" si="13"/>
        <v>0</v>
      </c>
      <c r="T13" s="63">
        <f t="shared" si="14"/>
        <v>0</v>
      </c>
      <c r="U13" s="63">
        <f t="shared" si="15"/>
        <v>0</v>
      </c>
      <c r="V13" s="64">
        <f t="shared" si="16"/>
        <v>0</v>
      </c>
      <c r="W13" s="21"/>
    </row>
    <row r="14" spans="1:23" s="65" customFormat="1" ht="20.100000000000001" customHeight="1">
      <c r="A14" s="76" t="str">
        <f t="shared" si="1"/>
        <v>Saturday</v>
      </c>
      <c r="B14" s="18">
        <f t="shared" si="2"/>
        <v>43295</v>
      </c>
      <c r="C14" s="19"/>
      <c r="D14" s="19"/>
      <c r="E14" s="19"/>
      <c r="F14" s="19"/>
      <c r="G14" s="20">
        <f t="shared" si="3"/>
        <v>0</v>
      </c>
      <c r="H14" s="20">
        <f t="shared" si="4"/>
        <v>0</v>
      </c>
      <c r="I14" s="20">
        <f t="shared" si="5"/>
        <v>0</v>
      </c>
      <c r="J14" s="20">
        <f t="shared" si="6"/>
        <v>0</v>
      </c>
      <c r="K14" s="20" t="s">
        <v>64</v>
      </c>
      <c r="L14" s="20">
        <f t="shared" si="0"/>
        <v>0</v>
      </c>
      <c r="M14" s="20">
        <f t="shared" si="7"/>
        <v>0</v>
      </c>
      <c r="N14" s="20">
        <f t="shared" si="8"/>
        <v>0</v>
      </c>
      <c r="O14" s="20">
        <f t="shared" si="9"/>
        <v>0</v>
      </c>
      <c r="P14" s="20">
        <f t="shared" si="10"/>
        <v>0</v>
      </c>
      <c r="Q14" s="20">
        <f t="shared" si="11"/>
        <v>0</v>
      </c>
      <c r="R14" s="20">
        <f t="shared" si="12"/>
        <v>0</v>
      </c>
      <c r="S14" s="20">
        <f t="shared" si="13"/>
        <v>0</v>
      </c>
      <c r="T14" s="63">
        <f t="shared" si="14"/>
        <v>0</v>
      </c>
      <c r="U14" s="63">
        <f t="shared" si="15"/>
        <v>0</v>
      </c>
      <c r="V14" s="64">
        <f t="shared" si="16"/>
        <v>0</v>
      </c>
      <c r="W14" s="21"/>
    </row>
    <row r="15" spans="1:23" s="65" customFormat="1" ht="20.100000000000001" customHeight="1">
      <c r="A15" s="76" t="str">
        <f t="shared" si="1"/>
        <v>Sunday</v>
      </c>
      <c r="B15" s="18">
        <f t="shared" si="2"/>
        <v>43296</v>
      </c>
      <c r="C15" s="19"/>
      <c r="D15" s="19"/>
      <c r="E15" s="19"/>
      <c r="F15" s="19"/>
      <c r="G15" s="20">
        <f t="shared" si="3"/>
        <v>0</v>
      </c>
      <c r="H15" s="20">
        <f t="shared" si="4"/>
        <v>0</v>
      </c>
      <c r="I15" s="20">
        <f t="shared" si="5"/>
        <v>0</v>
      </c>
      <c r="J15" s="20">
        <f t="shared" si="6"/>
        <v>0</v>
      </c>
      <c r="K15" s="20" t="s">
        <v>64</v>
      </c>
      <c r="L15" s="20">
        <f t="shared" si="0"/>
        <v>0</v>
      </c>
      <c r="M15" s="20">
        <f t="shared" si="7"/>
        <v>0</v>
      </c>
      <c r="N15" s="20">
        <f t="shared" si="8"/>
        <v>0</v>
      </c>
      <c r="O15" s="20">
        <f t="shared" si="9"/>
        <v>0</v>
      </c>
      <c r="P15" s="20">
        <f t="shared" si="10"/>
        <v>0</v>
      </c>
      <c r="Q15" s="20">
        <f t="shared" si="11"/>
        <v>0</v>
      </c>
      <c r="R15" s="20">
        <f t="shared" si="12"/>
        <v>0</v>
      </c>
      <c r="S15" s="20">
        <f t="shared" si="13"/>
        <v>0</v>
      </c>
      <c r="T15" s="63">
        <f t="shared" si="14"/>
        <v>0</v>
      </c>
      <c r="U15" s="63">
        <f t="shared" si="15"/>
        <v>0</v>
      </c>
      <c r="V15" s="64">
        <f t="shared" si="16"/>
        <v>0</v>
      </c>
      <c r="W15" s="22"/>
    </row>
    <row r="16" spans="1:23" s="65" customFormat="1" ht="19.5" customHeight="1">
      <c r="A16" s="76" t="str">
        <f t="shared" si="1"/>
        <v>Monday</v>
      </c>
      <c r="B16" s="18">
        <f t="shared" si="2"/>
        <v>43297</v>
      </c>
      <c r="C16" s="19"/>
      <c r="D16" s="19"/>
      <c r="E16" s="19"/>
      <c r="F16" s="19"/>
      <c r="G16" s="20">
        <f t="shared" si="3"/>
        <v>0</v>
      </c>
      <c r="H16" s="20">
        <f t="shared" si="4"/>
        <v>0</v>
      </c>
      <c r="I16" s="20">
        <f t="shared" si="5"/>
        <v>0</v>
      </c>
      <c r="J16" s="20">
        <f t="shared" si="6"/>
        <v>0</v>
      </c>
      <c r="K16" s="20" t="s">
        <v>64</v>
      </c>
      <c r="L16" s="20">
        <f t="shared" si="0"/>
        <v>0</v>
      </c>
      <c r="M16" s="20">
        <f t="shared" si="7"/>
        <v>0</v>
      </c>
      <c r="N16" s="20">
        <f t="shared" si="8"/>
        <v>0</v>
      </c>
      <c r="O16" s="20">
        <f t="shared" si="9"/>
        <v>0</v>
      </c>
      <c r="P16" s="20">
        <f t="shared" si="10"/>
        <v>0</v>
      </c>
      <c r="Q16" s="20">
        <f t="shared" si="11"/>
        <v>0</v>
      </c>
      <c r="R16" s="20">
        <f t="shared" si="12"/>
        <v>0</v>
      </c>
      <c r="S16" s="20">
        <f t="shared" si="13"/>
        <v>0</v>
      </c>
      <c r="T16" s="63">
        <f t="shared" si="14"/>
        <v>0</v>
      </c>
      <c r="U16" s="63">
        <f t="shared" si="15"/>
        <v>0</v>
      </c>
      <c r="V16" s="64">
        <f t="shared" si="16"/>
        <v>0</v>
      </c>
      <c r="W16" s="22"/>
    </row>
    <row r="17" spans="1:23" s="66" customFormat="1" ht="20.100000000000001" customHeight="1">
      <c r="A17" s="76" t="str">
        <f t="shared" si="1"/>
        <v>Tuesday</v>
      </c>
      <c r="B17" s="18">
        <f>B16+1</f>
        <v>43298</v>
      </c>
      <c r="C17" s="19"/>
      <c r="D17" s="19"/>
      <c r="E17" s="19"/>
      <c r="F17" s="19"/>
      <c r="G17" s="20">
        <f t="shared" ref="G17:G23" si="17">-MINUTE(C17)</f>
        <v>0</v>
      </c>
      <c r="H17" s="20">
        <f t="shared" ref="H17:J21" si="18">MINUTE(D17)</f>
        <v>0</v>
      </c>
      <c r="I17" s="20">
        <f t="shared" ref="I17:I23" si="19">-MINUTE(E17)</f>
        <v>0</v>
      </c>
      <c r="J17" s="20">
        <f t="shared" si="18"/>
        <v>0</v>
      </c>
      <c r="K17" s="20" t="s">
        <v>64</v>
      </c>
      <c r="L17" s="20">
        <f t="shared" ref="L17:L23" si="20">IF($S$62=7.5,VLOOKUP(K17,Sevenandahalfhour,2),IF($S$62=7,VLOOKUP(K17,SevenHour,2),VLOOKUP(K17,EightHour,2)))</f>
        <v>0</v>
      </c>
      <c r="M17" s="20">
        <f>HOUR(C17)</f>
        <v>0</v>
      </c>
      <c r="N17" s="20">
        <f>HOUR(D17)</f>
        <v>0</v>
      </c>
      <c r="O17" s="20">
        <f>HOUR(E17)</f>
        <v>0</v>
      </c>
      <c r="P17" s="20">
        <f>HOUR(F17)</f>
        <v>0</v>
      </c>
      <c r="Q17" s="20">
        <f>N17-M17</f>
        <v>0</v>
      </c>
      <c r="R17" s="20">
        <f>P17-O17</f>
        <v>0</v>
      </c>
      <c r="S17" s="20">
        <f>(Q17+R17)*60</f>
        <v>0</v>
      </c>
      <c r="T17" s="63">
        <f>S17+G17+H17+I17+J17</f>
        <v>0</v>
      </c>
      <c r="U17" s="63">
        <f>T17+L17</f>
        <v>0</v>
      </c>
      <c r="V17" s="64">
        <f>U17/60</f>
        <v>0</v>
      </c>
      <c r="W17" s="21"/>
    </row>
    <row r="18" spans="1:23" s="66" customFormat="1" ht="20.100000000000001" customHeight="1">
      <c r="A18" s="76" t="str">
        <f t="shared" si="1"/>
        <v>Wednesday</v>
      </c>
      <c r="B18" s="18">
        <f t="shared" ref="B18:B24" si="21">B17+1</f>
        <v>43299</v>
      </c>
      <c r="C18" s="19"/>
      <c r="D18" s="19"/>
      <c r="E18" s="19"/>
      <c r="F18" s="19"/>
      <c r="G18" s="20">
        <f t="shared" si="17"/>
        <v>0</v>
      </c>
      <c r="H18" s="20">
        <f t="shared" si="18"/>
        <v>0</v>
      </c>
      <c r="I18" s="20">
        <f t="shared" si="19"/>
        <v>0</v>
      </c>
      <c r="J18" s="20">
        <f t="shared" si="18"/>
        <v>0</v>
      </c>
      <c r="K18" s="20" t="s">
        <v>64</v>
      </c>
      <c r="L18" s="20">
        <f t="shared" si="20"/>
        <v>0</v>
      </c>
      <c r="M18" s="20">
        <f t="shared" ref="M18:M23" si="22">HOUR(C18)</f>
        <v>0</v>
      </c>
      <c r="N18" s="20">
        <f t="shared" ref="N18:N23" si="23">HOUR(D18)</f>
        <v>0</v>
      </c>
      <c r="O18" s="20">
        <f t="shared" ref="O18:O23" si="24">HOUR(E18)</f>
        <v>0</v>
      </c>
      <c r="P18" s="20">
        <f t="shared" ref="P18:P23" si="25">HOUR(F18)</f>
        <v>0</v>
      </c>
      <c r="Q18" s="20">
        <f t="shared" ref="Q18:Q23" si="26">N18-M18</f>
        <v>0</v>
      </c>
      <c r="R18" s="20">
        <f t="shared" ref="R18:R23" si="27">P18-O18</f>
        <v>0</v>
      </c>
      <c r="S18" s="20">
        <f t="shared" ref="S18:S23" si="28">(Q18+R18)*60</f>
        <v>0</v>
      </c>
      <c r="T18" s="63">
        <f t="shared" ref="T18:T23" si="29">S18+G18+H18+I18+J18</f>
        <v>0</v>
      </c>
      <c r="U18" s="63">
        <f t="shared" ref="U18:U23" si="30">T18+L18</f>
        <v>0</v>
      </c>
      <c r="V18" s="64">
        <f t="shared" ref="V18:V23" si="31">U18/60</f>
        <v>0</v>
      </c>
      <c r="W18" s="21"/>
    </row>
    <row r="19" spans="1:23" s="66" customFormat="1" ht="20.100000000000001" customHeight="1">
      <c r="A19" s="76" t="str">
        <f t="shared" si="1"/>
        <v>Thursday</v>
      </c>
      <c r="B19" s="18">
        <f t="shared" si="21"/>
        <v>43300</v>
      </c>
      <c r="C19" s="19"/>
      <c r="D19" s="19"/>
      <c r="E19" s="19"/>
      <c r="F19" s="19"/>
      <c r="G19" s="20">
        <f t="shared" si="17"/>
        <v>0</v>
      </c>
      <c r="H19" s="20">
        <f t="shared" si="18"/>
        <v>0</v>
      </c>
      <c r="I19" s="20">
        <f t="shared" si="19"/>
        <v>0</v>
      </c>
      <c r="J19" s="20">
        <f t="shared" si="18"/>
        <v>0</v>
      </c>
      <c r="K19" s="20" t="s">
        <v>64</v>
      </c>
      <c r="L19" s="20">
        <f t="shared" si="20"/>
        <v>0</v>
      </c>
      <c r="M19" s="20">
        <f t="shared" si="22"/>
        <v>0</v>
      </c>
      <c r="N19" s="20">
        <f t="shared" si="23"/>
        <v>0</v>
      </c>
      <c r="O19" s="20">
        <f t="shared" si="24"/>
        <v>0</v>
      </c>
      <c r="P19" s="20">
        <f t="shared" si="25"/>
        <v>0</v>
      </c>
      <c r="Q19" s="20">
        <f t="shared" si="26"/>
        <v>0</v>
      </c>
      <c r="R19" s="20">
        <f t="shared" si="27"/>
        <v>0</v>
      </c>
      <c r="S19" s="20">
        <f t="shared" si="28"/>
        <v>0</v>
      </c>
      <c r="T19" s="63">
        <f t="shared" si="29"/>
        <v>0</v>
      </c>
      <c r="U19" s="63">
        <f t="shared" si="30"/>
        <v>0</v>
      </c>
      <c r="V19" s="64">
        <f t="shared" si="31"/>
        <v>0</v>
      </c>
      <c r="W19" s="21"/>
    </row>
    <row r="20" spans="1:23" s="66" customFormat="1" ht="20.100000000000001" customHeight="1">
      <c r="A20" s="76" t="str">
        <f t="shared" si="1"/>
        <v>Friday</v>
      </c>
      <c r="B20" s="18">
        <f t="shared" si="21"/>
        <v>43301</v>
      </c>
      <c r="C20" s="19"/>
      <c r="D20" s="19"/>
      <c r="E20" s="19"/>
      <c r="F20" s="19"/>
      <c r="G20" s="20">
        <f t="shared" si="17"/>
        <v>0</v>
      </c>
      <c r="H20" s="20">
        <f t="shared" si="18"/>
        <v>0</v>
      </c>
      <c r="I20" s="20">
        <f t="shared" si="19"/>
        <v>0</v>
      </c>
      <c r="J20" s="20">
        <f t="shared" si="18"/>
        <v>0</v>
      </c>
      <c r="K20" s="20" t="s">
        <v>64</v>
      </c>
      <c r="L20" s="20">
        <f t="shared" si="20"/>
        <v>0</v>
      </c>
      <c r="M20" s="20">
        <f t="shared" si="22"/>
        <v>0</v>
      </c>
      <c r="N20" s="20">
        <f t="shared" si="23"/>
        <v>0</v>
      </c>
      <c r="O20" s="20">
        <f t="shared" si="24"/>
        <v>0</v>
      </c>
      <c r="P20" s="20">
        <f t="shared" si="25"/>
        <v>0</v>
      </c>
      <c r="Q20" s="20">
        <f t="shared" si="26"/>
        <v>0</v>
      </c>
      <c r="R20" s="20">
        <f t="shared" si="27"/>
        <v>0</v>
      </c>
      <c r="S20" s="20">
        <f t="shared" si="28"/>
        <v>0</v>
      </c>
      <c r="T20" s="63">
        <f t="shared" si="29"/>
        <v>0</v>
      </c>
      <c r="U20" s="63">
        <f t="shared" si="30"/>
        <v>0</v>
      </c>
      <c r="V20" s="64">
        <f t="shared" si="31"/>
        <v>0</v>
      </c>
      <c r="W20" s="21"/>
    </row>
    <row r="21" spans="1:23" s="66" customFormat="1" ht="20.100000000000001" customHeight="1">
      <c r="A21" s="76" t="str">
        <f t="shared" si="1"/>
        <v>Saturday</v>
      </c>
      <c r="B21" s="18">
        <f t="shared" si="21"/>
        <v>43302</v>
      </c>
      <c r="C21" s="19"/>
      <c r="D21" s="19"/>
      <c r="E21" s="19"/>
      <c r="F21" s="19"/>
      <c r="G21" s="20">
        <f t="shared" si="17"/>
        <v>0</v>
      </c>
      <c r="H21" s="20">
        <f t="shared" si="18"/>
        <v>0</v>
      </c>
      <c r="I21" s="20">
        <f t="shared" si="19"/>
        <v>0</v>
      </c>
      <c r="J21" s="20">
        <f t="shared" si="18"/>
        <v>0</v>
      </c>
      <c r="K21" s="20" t="s">
        <v>64</v>
      </c>
      <c r="L21" s="20">
        <f t="shared" si="20"/>
        <v>0</v>
      </c>
      <c r="M21" s="20">
        <f t="shared" si="22"/>
        <v>0</v>
      </c>
      <c r="N21" s="20">
        <f t="shared" si="23"/>
        <v>0</v>
      </c>
      <c r="O21" s="20">
        <f t="shared" si="24"/>
        <v>0</v>
      </c>
      <c r="P21" s="20">
        <f t="shared" si="25"/>
        <v>0</v>
      </c>
      <c r="Q21" s="20">
        <f t="shared" si="26"/>
        <v>0</v>
      </c>
      <c r="R21" s="20">
        <f t="shared" si="27"/>
        <v>0</v>
      </c>
      <c r="S21" s="20">
        <f t="shared" si="28"/>
        <v>0</v>
      </c>
      <c r="T21" s="63">
        <f t="shared" si="29"/>
        <v>0</v>
      </c>
      <c r="U21" s="63">
        <f t="shared" si="30"/>
        <v>0</v>
      </c>
      <c r="V21" s="64">
        <f t="shared" si="31"/>
        <v>0</v>
      </c>
      <c r="W21" s="21"/>
    </row>
    <row r="22" spans="1:23" s="66" customFormat="1" ht="20.100000000000001" customHeight="1">
      <c r="A22" s="76" t="str">
        <f t="shared" si="1"/>
        <v>Sunday</v>
      </c>
      <c r="B22" s="18">
        <f t="shared" si="21"/>
        <v>43303</v>
      </c>
      <c r="C22" s="19"/>
      <c r="D22" s="19"/>
      <c r="E22" s="19"/>
      <c r="F22" s="19"/>
      <c r="G22" s="20">
        <f t="shared" si="17"/>
        <v>0</v>
      </c>
      <c r="H22" s="20">
        <f>MINUTE(D22)</f>
        <v>0</v>
      </c>
      <c r="I22" s="20">
        <f t="shared" si="19"/>
        <v>0</v>
      </c>
      <c r="J22" s="20">
        <f>MINUTE(F22)</f>
        <v>0</v>
      </c>
      <c r="K22" s="20" t="s">
        <v>64</v>
      </c>
      <c r="L22" s="20">
        <f t="shared" si="20"/>
        <v>0</v>
      </c>
      <c r="M22" s="20">
        <f t="shared" si="22"/>
        <v>0</v>
      </c>
      <c r="N22" s="20">
        <f t="shared" si="23"/>
        <v>0</v>
      </c>
      <c r="O22" s="20">
        <f t="shared" si="24"/>
        <v>0</v>
      </c>
      <c r="P22" s="20">
        <f t="shared" si="25"/>
        <v>0</v>
      </c>
      <c r="Q22" s="20">
        <f t="shared" si="26"/>
        <v>0</v>
      </c>
      <c r="R22" s="20">
        <f t="shared" si="27"/>
        <v>0</v>
      </c>
      <c r="S22" s="20">
        <f t="shared" si="28"/>
        <v>0</v>
      </c>
      <c r="T22" s="63">
        <f t="shared" si="29"/>
        <v>0</v>
      </c>
      <c r="U22" s="63">
        <f t="shared" si="30"/>
        <v>0</v>
      </c>
      <c r="V22" s="64">
        <f t="shared" si="31"/>
        <v>0</v>
      </c>
      <c r="W22" s="22"/>
    </row>
    <row r="23" spans="1:23" s="66" customFormat="1" ht="20.100000000000001" customHeight="1">
      <c r="A23" s="76" t="str">
        <f t="shared" ref="A23:A25" si="32">TEXT(B23,"dddd")</f>
        <v>Monday</v>
      </c>
      <c r="B23" s="18">
        <f t="shared" si="21"/>
        <v>43304</v>
      </c>
      <c r="C23" s="19"/>
      <c r="D23" s="19"/>
      <c r="E23" s="19"/>
      <c r="F23" s="19"/>
      <c r="G23" s="20">
        <f t="shared" si="17"/>
        <v>0</v>
      </c>
      <c r="H23" s="20">
        <f>MINUTE(D23)</f>
        <v>0</v>
      </c>
      <c r="I23" s="20">
        <f t="shared" si="19"/>
        <v>0</v>
      </c>
      <c r="J23" s="20">
        <f>MINUTE(F23)</f>
        <v>0</v>
      </c>
      <c r="K23" s="20" t="s">
        <v>64</v>
      </c>
      <c r="L23" s="20">
        <f t="shared" si="20"/>
        <v>0</v>
      </c>
      <c r="M23" s="20">
        <f t="shared" si="22"/>
        <v>0</v>
      </c>
      <c r="N23" s="20">
        <f t="shared" si="23"/>
        <v>0</v>
      </c>
      <c r="O23" s="20">
        <f t="shared" si="24"/>
        <v>0</v>
      </c>
      <c r="P23" s="20">
        <f t="shared" si="25"/>
        <v>0</v>
      </c>
      <c r="Q23" s="20">
        <f t="shared" si="26"/>
        <v>0</v>
      </c>
      <c r="R23" s="20">
        <f t="shared" si="27"/>
        <v>0</v>
      </c>
      <c r="S23" s="20">
        <f t="shared" si="28"/>
        <v>0</v>
      </c>
      <c r="T23" s="63">
        <f t="shared" si="29"/>
        <v>0</v>
      </c>
      <c r="U23" s="63">
        <f t="shared" si="30"/>
        <v>0</v>
      </c>
      <c r="V23" s="64">
        <f t="shared" si="31"/>
        <v>0</v>
      </c>
      <c r="W23" s="22"/>
    </row>
    <row r="24" spans="1:23" s="66" customFormat="1" ht="20.100000000000001" customHeight="1">
      <c r="A24" s="76" t="str">
        <f t="shared" si="32"/>
        <v>Tuesday</v>
      </c>
      <c r="B24" s="18">
        <f t="shared" si="21"/>
        <v>43305</v>
      </c>
      <c r="C24" s="19"/>
      <c r="D24" s="19"/>
      <c r="E24" s="19"/>
      <c r="F24" s="19"/>
      <c r="G24" s="20">
        <f t="shared" ref="G24:G25" si="33">-MINUTE(C24)</f>
        <v>0</v>
      </c>
      <c r="H24" s="20">
        <f>MINUTE(D24)</f>
        <v>0</v>
      </c>
      <c r="I24" s="20">
        <f t="shared" ref="I24:I25" si="34">-MINUTE(E24)</f>
        <v>0</v>
      </c>
      <c r="J24" s="20">
        <f>MINUTE(F24)</f>
        <v>0</v>
      </c>
      <c r="K24" s="20" t="s">
        <v>64</v>
      </c>
      <c r="L24" s="20">
        <f t="shared" ref="L24:L25" si="35">IF($S$62=7.5,VLOOKUP(K24,Sevenandahalfhour,2),IF($S$62=7,VLOOKUP(K24,SevenHour,2),VLOOKUP(K24,EightHour,2)))</f>
        <v>0</v>
      </c>
      <c r="M24" s="20">
        <f t="shared" ref="M24:M25" si="36">HOUR(C24)</f>
        <v>0</v>
      </c>
      <c r="N24" s="20">
        <f t="shared" ref="N24:N25" si="37">HOUR(D24)</f>
        <v>0</v>
      </c>
      <c r="O24" s="20">
        <f t="shared" ref="O24:O25" si="38">HOUR(E24)</f>
        <v>0</v>
      </c>
      <c r="P24" s="20">
        <f t="shared" ref="P24:P25" si="39">HOUR(F24)</f>
        <v>0</v>
      </c>
      <c r="Q24" s="20">
        <f t="shared" ref="Q24:Q25" si="40">N24-M24</f>
        <v>0</v>
      </c>
      <c r="R24" s="20">
        <f t="shared" ref="R24:R25" si="41">P24-O24</f>
        <v>0</v>
      </c>
      <c r="S24" s="20">
        <f t="shared" ref="S24:S25" si="42">(Q24+R24)*60</f>
        <v>0</v>
      </c>
      <c r="T24" s="63">
        <f t="shared" ref="T24:T25" si="43">S24+G24+H24+I24+J24</f>
        <v>0</v>
      </c>
      <c r="U24" s="63">
        <f t="shared" ref="U24:U25" si="44">T24+L24</f>
        <v>0</v>
      </c>
      <c r="V24" s="64">
        <f t="shared" ref="V24:V25" si="45">U24/60</f>
        <v>0</v>
      </c>
      <c r="W24" s="22"/>
    </row>
    <row r="25" spans="1:23" s="66" customFormat="1" ht="20.100000000000001" customHeight="1">
      <c r="A25" s="76" t="str">
        <f t="shared" si="32"/>
        <v/>
      </c>
      <c r="B25" s="18" t="str">
        <f>IF(DAY(B24+1)&gt;=10,"",(B24+1))</f>
        <v/>
      </c>
      <c r="C25" s="19"/>
      <c r="D25" s="19"/>
      <c r="E25" s="19"/>
      <c r="F25" s="19"/>
      <c r="G25" s="20">
        <f t="shared" si="33"/>
        <v>0</v>
      </c>
      <c r="H25" s="20">
        <f>MINUTE(D25)</f>
        <v>0</v>
      </c>
      <c r="I25" s="20">
        <f t="shared" si="34"/>
        <v>0</v>
      </c>
      <c r="J25" s="20">
        <f>MINUTE(F25)</f>
        <v>0</v>
      </c>
      <c r="K25" s="20" t="s">
        <v>64</v>
      </c>
      <c r="L25" s="20">
        <f t="shared" si="35"/>
        <v>0</v>
      </c>
      <c r="M25" s="20">
        <f t="shared" si="36"/>
        <v>0</v>
      </c>
      <c r="N25" s="20">
        <f t="shared" si="37"/>
        <v>0</v>
      </c>
      <c r="O25" s="20">
        <f t="shared" si="38"/>
        <v>0</v>
      </c>
      <c r="P25" s="20">
        <f t="shared" si="39"/>
        <v>0</v>
      </c>
      <c r="Q25" s="20">
        <f t="shared" si="40"/>
        <v>0</v>
      </c>
      <c r="R25" s="20">
        <f t="shared" si="41"/>
        <v>0</v>
      </c>
      <c r="S25" s="20">
        <f t="shared" si="42"/>
        <v>0</v>
      </c>
      <c r="T25" s="63">
        <f t="shared" si="43"/>
        <v>0</v>
      </c>
      <c r="U25" s="63">
        <f t="shared" si="44"/>
        <v>0</v>
      </c>
      <c r="V25" s="64">
        <f t="shared" si="45"/>
        <v>0</v>
      </c>
      <c r="W25" s="22"/>
    </row>
    <row r="26" spans="1:23" s="66" customFormat="1" ht="20.100000000000001" customHeight="1" thickBot="1">
      <c r="A26" s="67"/>
      <c r="B26" s="68"/>
      <c r="C26" s="68"/>
      <c r="D26" s="68"/>
      <c r="E26" s="68"/>
      <c r="F26" s="68"/>
      <c r="G26" s="68"/>
      <c r="H26" s="68"/>
      <c r="I26" s="68"/>
      <c r="J26" s="68"/>
      <c r="K26" s="69"/>
      <c r="L26" s="70"/>
      <c r="M26" s="70"/>
      <c r="N26" s="70"/>
      <c r="O26" s="70"/>
      <c r="P26" s="70"/>
      <c r="Q26" s="70"/>
      <c r="R26" s="70"/>
      <c r="S26" s="70"/>
      <c r="T26" s="71"/>
      <c r="U26" s="72"/>
      <c r="V26" s="73"/>
      <c r="W26" s="74"/>
    </row>
    <row r="27" spans="1:23" s="75" customFormat="1" ht="29.25" customHeight="1" thickTop="1" thickBot="1">
      <c r="A27" s="41" t="s">
        <v>76</v>
      </c>
      <c r="B27" s="42"/>
      <c r="C27" s="42"/>
      <c r="D27" s="42"/>
      <c r="E27" s="42"/>
      <c r="F27" s="42"/>
      <c r="G27" s="42"/>
      <c r="H27" s="42"/>
      <c r="I27" s="42"/>
      <c r="J27" s="42"/>
      <c r="K27" s="43"/>
      <c r="L27" s="23"/>
      <c r="M27" s="23"/>
      <c r="N27" s="23"/>
      <c r="O27" s="23"/>
      <c r="P27" s="23"/>
      <c r="Q27" s="23"/>
      <c r="R27" s="23"/>
      <c r="S27" s="23"/>
      <c r="T27" s="23"/>
      <c r="U27" s="23"/>
      <c r="V27" s="14">
        <f>SUM(V10:V25)</f>
        <v>0</v>
      </c>
      <c r="W27" s="15"/>
    </row>
    <row r="28" spans="1:23" ht="15" customHeight="1" thickTop="1">
      <c r="A28" s="44"/>
      <c r="B28" s="44"/>
      <c r="C28" s="44"/>
      <c r="D28" s="44"/>
      <c r="E28" s="44"/>
      <c r="F28" s="44"/>
      <c r="G28" s="44"/>
      <c r="H28" s="44"/>
      <c r="I28" s="44"/>
      <c r="J28" s="44"/>
      <c r="K28" s="44"/>
      <c r="L28" s="44"/>
      <c r="M28" s="44"/>
      <c r="N28" s="44"/>
      <c r="O28" s="44"/>
      <c r="P28" s="44"/>
      <c r="Q28" s="44"/>
      <c r="R28" s="44"/>
      <c r="S28" s="44"/>
      <c r="T28" s="44"/>
      <c r="U28" s="44"/>
      <c r="V28" s="44"/>
      <c r="W28" s="44"/>
    </row>
    <row r="29" spans="1:23" ht="15">
      <c r="A29" s="29" t="s">
        <v>10</v>
      </c>
      <c r="B29" s="29"/>
      <c r="C29" s="29"/>
      <c r="D29" s="29"/>
      <c r="E29" s="38"/>
      <c r="F29" s="38"/>
      <c r="G29" s="38"/>
      <c r="H29" s="38"/>
      <c r="I29" s="38"/>
      <c r="J29" s="38"/>
      <c r="K29" s="38"/>
      <c r="L29" s="38"/>
      <c r="M29" s="38"/>
      <c r="N29" s="38"/>
      <c r="O29" s="38"/>
      <c r="P29" s="38"/>
      <c r="Q29" s="38"/>
      <c r="R29" s="38"/>
      <c r="S29" s="38"/>
      <c r="T29" s="38"/>
      <c r="U29" s="38"/>
      <c r="V29" s="38"/>
      <c r="W29" s="38"/>
    </row>
    <row r="30" spans="1:23" ht="11.25" customHeight="1">
      <c r="A30" s="29"/>
      <c r="B30" s="29"/>
      <c r="C30" s="29"/>
      <c r="D30" s="29"/>
      <c r="E30" s="38"/>
      <c r="F30" s="38"/>
      <c r="G30" s="38"/>
      <c r="H30" s="38"/>
      <c r="I30" s="38"/>
      <c r="J30" s="38"/>
      <c r="K30" s="38"/>
      <c r="L30" s="38"/>
      <c r="M30" s="38"/>
      <c r="N30" s="38"/>
      <c r="O30" s="38"/>
      <c r="P30" s="38"/>
      <c r="Q30" s="38"/>
      <c r="R30" s="38"/>
      <c r="S30" s="38"/>
      <c r="T30" s="38"/>
      <c r="U30" s="38"/>
      <c r="V30" s="38"/>
      <c r="W30" s="38"/>
    </row>
    <row r="31" spans="1:23">
      <c r="A31" s="24" t="s">
        <v>26</v>
      </c>
      <c r="B31" s="24"/>
      <c r="C31" s="28" t="s">
        <v>28</v>
      </c>
      <c r="D31" s="30"/>
      <c r="E31" s="39"/>
      <c r="F31" s="39"/>
      <c r="G31" s="39"/>
      <c r="H31" s="39"/>
      <c r="I31" s="39"/>
      <c r="J31" s="39"/>
      <c r="K31" s="39"/>
      <c r="L31" s="39"/>
      <c r="M31" s="39"/>
      <c r="N31" s="39"/>
      <c r="O31" s="39"/>
      <c r="P31" s="39"/>
      <c r="Q31" s="39"/>
      <c r="R31" s="39"/>
      <c r="S31" s="39"/>
      <c r="T31" s="39"/>
      <c r="U31" s="39"/>
      <c r="V31" s="39"/>
      <c r="W31" s="39"/>
    </row>
    <row r="32" spans="1:23">
      <c r="A32" s="24" t="s">
        <v>19</v>
      </c>
      <c r="B32" s="24"/>
      <c r="C32" s="28" t="s">
        <v>11</v>
      </c>
      <c r="D32" s="28"/>
      <c r="E32" s="34" t="s">
        <v>22</v>
      </c>
      <c r="F32" s="34"/>
      <c r="G32" s="34"/>
      <c r="H32" s="34"/>
      <c r="I32" s="34"/>
      <c r="J32" s="34"/>
      <c r="K32" s="34"/>
      <c r="L32" s="34"/>
      <c r="M32" s="34"/>
      <c r="N32" s="34"/>
      <c r="O32" s="34"/>
      <c r="P32" s="34"/>
      <c r="Q32" s="34"/>
      <c r="R32" s="34"/>
      <c r="S32" s="34"/>
      <c r="T32" s="34"/>
      <c r="U32" s="34"/>
      <c r="V32" s="34"/>
      <c r="W32" s="34"/>
    </row>
    <row r="33" spans="1:23">
      <c r="A33" s="24" t="s">
        <v>17</v>
      </c>
      <c r="B33" s="24"/>
      <c r="C33" s="28" t="s">
        <v>18</v>
      </c>
      <c r="D33" s="28"/>
      <c r="E33" s="38"/>
      <c r="F33" s="38"/>
      <c r="G33" s="38"/>
      <c r="H33" s="38"/>
      <c r="I33" s="38"/>
      <c r="J33" s="38"/>
      <c r="K33" s="38"/>
      <c r="L33" s="38"/>
      <c r="M33" s="38"/>
      <c r="N33" s="38"/>
      <c r="O33" s="38"/>
      <c r="P33" s="38"/>
      <c r="Q33" s="38"/>
      <c r="R33" s="38"/>
      <c r="S33" s="38"/>
      <c r="T33" s="38"/>
      <c r="U33" s="38"/>
      <c r="V33" s="38"/>
      <c r="W33" s="38"/>
    </row>
    <row r="34" spans="1:23">
      <c r="A34" s="24" t="s">
        <v>31</v>
      </c>
      <c r="B34" s="24"/>
      <c r="C34" s="28" t="s">
        <v>30</v>
      </c>
      <c r="D34" s="30"/>
      <c r="E34" s="39"/>
      <c r="F34" s="39"/>
      <c r="G34" s="39"/>
      <c r="H34" s="39"/>
      <c r="I34" s="39"/>
      <c r="J34" s="39"/>
      <c r="K34" s="39"/>
      <c r="L34" s="39"/>
      <c r="M34" s="39"/>
      <c r="N34" s="39"/>
      <c r="O34" s="39"/>
      <c r="P34" s="39"/>
      <c r="Q34" s="39"/>
      <c r="R34" s="39"/>
      <c r="S34" s="39"/>
      <c r="T34" s="39"/>
      <c r="U34" s="39"/>
      <c r="V34" s="39"/>
      <c r="W34" s="39"/>
    </row>
    <row r="35" spans="1:23">
      <c r="A35" s="24" t="s">
        <v>20</v>
      </c>
      <c r="B35" s="24"/>
      <c r="C35" s="28" t="s">
        <v>16</v>
      </c>
      <c r="D35" s="28"/>
      <c r="E35" s="40" t="s">
        <v>24</v>
      </c>
      <c r="F35" s="40"/>
      <c r="G35" s="40"/>
      <c r="H35" s="40"/>
      <c r="I35" s="40"/>
      <c r="J35" s="40"/>
      <c r="K35" s="40"/>
      <c r="L35" s="40"/>
      <c r="M35" s="40"/>
      <c r="N35" s="40"/>
      <c r="O35" s="40"/>
      <c r="P35" s="40"/>
      <c r="Q35" s="40"/>
      <c r="R35" s="40"/>
      <c r="S35" s="40"/>
      <c r="T35" s="40"/>
      <c r="U35" s="40"/>
      <c r="V35" s="40"/>
      <c r="W35" s="40"/>
    </row>
    <row r="36" spans="1:23">
      <c r="A36" s="28" t="s">
        <v>27</v>
      </c>
      <c r="B36" s="28"/>
      <c r="C36" s="28" t="s">
        <v>21</v>
      </c>
      <c r="D36" s="28"/>
      <c r="E36" s="38"/>
      <c r="F36" s="38"/>
      <c r="G36" s="38"/>
      <c r="H36" s="38"/>
      <c r="I36" s="38"/>
      <c r="J36" s="38"/>
      <c r="K36" s="38"/>
      <c r="L36" s="38"/>
      <c r="M36" s="38"/>
      <c r="N36" s="38"/>
      <c r="O36" s="38"/>
      <c r="P36" s="38"/>
      <c r="Q36" s="38"/>
      <c r="R36" s="38"/>
      <c r="S36" s="38"/>
      <c r="T36" s="38"/>
      <c r="U36" s="38"/>
      <c r="V36" s="38"/>
      <c r="W36" s="38"/>
    </row>
    <row r="37" spans="1:23">
      <c r="A37" s="6"/>
      <c r="B37" s="25"/>
      <c r="C37" s="37" t="s">
        <v>29</v>
      </c>
      <c r="D37" s="37"/>
      <c r="E37" s="39"/>
      <c r="F37" s="39"/>
      <c r="G37" s="39"/>
      <c r="H37" s="39"/>
      <c r="I37" s="39"/>
      <c r="J37" s="39"/>
      <c r="K37" s="39"/>
      <c r="L37" s="39"/>
      <c r="M37" s="39"/>
      <c r="N37" s="39"/>
      <c r="O37" s="39"/>
      <c r="P37" s="39"/>
      <c r="Q37" s="39"/>
      <c r="R37" s="39"/>
      <c r="S37" s="39"/>
      <c r="T37" s="39"/>
      <c r="U37" s="39"/>
      <c r="V37" s="39"/>
      <c r="W37" s="39"/>
    </row>
    <row r="38" spans="1:23">
      <c r="A38" s="37"/>
      <c r="B38" s="37"/>
      <c r="C38" s="37"/>
      <c r="D38" s="37"/>
      <c r="E38" s="34" t="s">
        <v>23</v>
      </c>
      <c r="F38" s="34"/>
      <c r="G38" s="34"/>
      <c r="H38" s="34"/>
      <c r="I38" s="34"/>
      <c r="J38" s="34"/>
      <c r="K38" s="34"/>
      <c r="L38" s="34"/>
      <c r="M38" s="34"/>
      <c r="N38" s="34"/>
      <c r="O38" s="34"/>
      <c r="P38" s="34"/>
      <c r="Q38" s="34"/>
      <c r="R38" s="34"/>
      <c r="S38" s="34"/>
      <c r="T38" s="34"/>
      <c r="U38" s="34"/>
      <c r="V38" s="34"/>
      <c r="W38" s="34"/>
    </row>
    <row r="39" spans="1:23" ht="24" customHeight="1">
      <c r="A39" s="37"/>
      <c r="B39" s="37"/>
      <c r="C39" s="37"/>
      <c r="D39" s="37"/>
      <c r="E39" s="37"/>
      <c r="F39" s="37"/>
      <c r="G39" s="37"/>
      <c r="H39" s="37"/>
      <c r="I39" s="37"/>
      <c r="J39" s="37"/>
      <c r="K39" s="37"/>
      <c r="L39" s="37"/>
      <c r="M39" s="37"/>
      <c r="N39" s="6"/>
      <c r="O39" s="6"/>
      <c r="P39" s="6"/>
      <c r="Q39" s="6"/>
      <c r="R39" s="6"/>
      <c r="S39" s="6"/>
      <c r="T39" s="6"/>
      <c r="U39" s="6"/>
      <c r="V39" s="6"/>
      <c r="W39" s="6"/>
    </row>
    <row r="40" spans="1:23">
      <c r="A40" s="30" t="s">
        <v>79</v>
      </c>
      <c r="B40" s="30"/>
      <c r="C40" s="30"/>
      <c r="D40" s="30"/>
      <c r="E40" s="30"/>
      <c r="F40" s="30"/>
      <c r="G40" s="30"/>
      <c r="H40" s="30"/>
      <c r="I40" s="30"/>
      <c r="J40" s="30"/>
      <c r="K40" s="30"/>
      <c r="L40" s="30"/>
      <c r="M40" s="30"/>
      <c r="N40" s="6"/>
      <c r="O40" s="6"/>
      <c r="P40" s="6"/>
      <c r="Q40" s="6"/>
      <c r="R40" s="6"/>
      <c r="S40" s="6"/>
      <c r="T40" s="6"/>
      <c r="U40" s="6"/>
      <c r="V40" s="6"/>
      <c r="W40" s="6"/>
    </row>
    <row r="41" spans="1:23">
      <c r="A41" s="30" t="s">
        <v>12</v>
      </c>
      <c r="B41" s="30"/>
      <c r="C41" s="30"/>
      <c r="D41" s="30"/>
      <c r="E41" s="30"/>
      <c r="F41" s="30"/>
      <c r="G41" s="30"/>
      <c r="H41" s="30"/>
      <c r="I41" s="30"/>
      <c r="J41" s="30"/>
      <c r="K41" s="30"/>
      <c r="L41" s="30"/>
      <c r="M41" s="30"/>
      <c r="N41" s="6"/>
      <c r="O41" s="6"/>
      <c r="P41" s="6"/>
      <c r="Q41" s="6"/>
      <c r="R41" s="6"/>
      <c r="S41" s="6"/>
      <c r="T41" s="6"/>
      <c r="U41" s="6"/>
      <c r="V41" s="6"/>
      <c r="W41" s="6"/>
    </row>
    <row r="44" spans="1:23" hidden="1"/>
    <row r="45" spans="1:23" hidden="1"/>
    <row r="46" spans="1:23" hidden="1">
      <c r="A46" s="9" t="s">
        <v>32</v>
      </c>
      <c r="B46" s="9"/>
    </row>
    <row r="47" spans="1:23" hidden="1">
      <c r="A47" s="10" t="s">
        <v>33</v>
      </c>
      <c r="B47" s="10"/>
    </row>
    <row r="48" spans="1:23" hidden="1">
      <c r="A48" s="10" t="s">
        <v>34</v>
      </c>
      <c r="B48" s="11"/>
    </row>
    <row r="49" spans="1:19" hidden="1">
      <c r="A49" s="10" t="s">
        <v>35</v>
      </c>
      <c r="B49" s="11"/>
    </row>
    <row r="50" spans="1:19" hidden="1">
      <c r="A50" s="10" t="s">
        <v>77</v>
      </c>
      <c r="B50" s="11"/>
    </row>
    <row r="51" spans="1:19" hidden="1">
      <c r="A51" s="10" t="s">
        <v>36</v>
      </c>
      <c r="B51" s="10"/>
    </row>
    <row r="52" spans="1:19" hidden="1">
      <c r="A52" s="10" t="s">
        <v>37</v>
      </c>
      <c r="B52" s="11"/>
    </row>
    <row r="53" spans="1:19" hidden="1">
      <c r="A53" s="10" t="s">
        <v>38</v>
      </c>
      <c r="B53" s="12"/>
    </row>
    <row r="54" spans="1:19" hidden="1">
      <c r="A54" s="10" t="s">
        <v>39</v>
      </c>
      <c r="B54" s="11"/>
    </row>
    <row r="55" spans="1:19" hidden="1">
      <c r="A55" s="10" t="s">
        <v>40</v>
      </c>
      <c r="B55" s="10"/>
    </row>
    <row r="56" spans="1:19" hidden="1">
      <c r="A56" s="10" t="s">
        <v>41</v>
      </c>
      <c r="B56" s="10"/>
    </row>
    <row r="57" spans="1:19" hidden="1">
      <c r="A57" s="10" t="s">
        <v>42</v>
      </c>
      <c r="B57" s="11"/>
    </row>
    <row r="58" spans="1:19" hidden="1">
      <c r="A58" s="10" t="s">
        <v>43</v>
      </c>
      <c r="B58" s="10"/>
    </row>
    <row r="59" spans="1:19" hidden="1">
      <c r="A59" s="10" t="s">
        <v>44</v>
      </c>
      <c r="B59" s="10"/>
    </row>
    <row r="60" spans="1:19" hidden="1">
      <c r="A60" s="10" t="s">
        <v>45</v>
      </c>
      <c r="B60" s="10"/>
    </row>
    <row r="61" spans="1:19" hidden="1">
      <c r="A61" s="4" t="s">
        <v>64</v>
      </c>
      <c r="B61" s="3">
        <v>0</v>
      </c>
      <c r="D61" s="4" t="s">
        <v>64</v>
      </c>
      <c r="E61" s="3">
        <v>0</v>
      </c>
      <c r="G61" s="4" t="s">
        <v>64</v>
      </c>
      <c r="H61" s="3">
        <v>0</v>
      </c>
      <c r="J61" s="4" t="s">
        <v>67</v>
      </c>
      <c r="K61" s="4" t="s">
        <v>68</v>
      </c>
      <c r="L61" s="5" t="s">
        <v>69</v>
      </c>
      <c r="M61" s="1" t="s">
        <v>56</v>
      </c>
      <c r="N61" s="1" t="s">
        <v>70</v>
      </c>
      <c r="O61" s="1" t="s">
        <v>71</v>
      </c>
      <c r="P61" s="1" t="s">
        <v>72</v>
      </c>
      <c r="Q61" s="1" t="s">
        <v>73</v>
      </c>
      <c r="R61" s="1" t="s">
        <v>74</v>
      </c>
      <c r="S61" s="1" t="s">
        <v>75</v>
      </c>
    </row>
    <row r="62" spans="1:19" hidden="1">
      <c r="A62" s="4" t="s">
        <v>47</v>
      </c>
      <c r="B62" s="3">
        <v>110</v>
      </c>
      <c r="D62" s="4" t="s">
        <v>47</v>
      </c>
      <c r="E62" s="3">
        <v>120</v>
      </c>
      <c r="G62" s="4" t="s">
        <v>47</v>
      </c>
      <c r="H62" s="3">
        <v>105</v>
      </c>
      <c r="J62" s="4">
        <f>HOUR(C7)</f>
        <v>0</v>
      </c>
      <c r="K62" s="4">
        <f>HOUR(E7)</f>
        <v>0</v>
      </c>
      <c r="L62" s="5">
        <f>-MINUTE(C7)</f>
        <v>0</v>
      </c>
      <c r="M62" s="1">
        <f>MINUTE(E7)</f>
        <v>0</v>
      </c>
      <c r="N62" s="1">
        <f>-(J62*60)</f>
        <v>0</v>
      </c>
      <c r="O62" s="1">
        <f>K62*60</f>
        <v>0</v>
      </c>
      <c r="P62" s="1">
        <f>O62+N62</f>
        <v>0</v>
      </c>
      <c r="Q62" s="1">
        <f>P62+L62+M62</f>
        <v>0</v>
      </c>
      <c r="R62" s="1">
        <f>Q62/60</f>
        <v>0</v>
      </c>
      <c r="S62" s="1">
        <f>R62-0.5</f>
        <v>-0.5</v>
      </c>
    </row>
    <row r="63" spans="1:19" hidden="1">
      <c r="A63" s="4" t="s">
        <v>48</v>
      </c>
      <c r="B63" s="3">
        <v>225</v>
      </c>
      <c r="D63" s="4" t="s">
        <v>48</v>
      </c>
      <c r="E63" s="3">
        <v>240</v>
      </c>
      <c r="G63" s="4" t="s">
        <v>48</v>
      </c>
      <c r="H63" s="3">
        <v>210</v>
      </c>
    </row>
    <row r="64" spans="1:19" hidden="1">
      <c r="A64" s="4" t="s">
        <v>49</v>
      </c>
      <c r="B64" s="3">
        <v>340</v>
      </c>
      <c r="D64" s="4" t="s">
        <v>49</v>
      </c>
      <c r="E64" s="3">
        <v>360</v>
      </c>
      <c r="G64" s="4" t="s">
        <v>49</v>
      </c>
      <c r="H64" s="3">
        <v>315</v>
      </c>
    </row>
    <row r="65" spans="1:8" hidden="1">
      <c r="A65" s="4" t="s">
        <v>50</v>
      </c>
      <c r="B65" s="3">
        <v>450</v>
      </c>
      <c r="D65" s="4" t="s">
        <v>50</v>
      </c>
      <c r="E65" s="3">
        <v>480</v>
      </c>
      <c r="G65" s="4" t="s">
        <v>50</v>
      </c>
      <c r="H65" s="3">
        <v>420</v>
      </c>
    </row>
  </sheetData>
  <sheetProtection password="83AF" sheet="1" objects="1" scenarios="1"/>
  <mergeCells count="38">
    <mergeCell ref="E33:W34"/>
    <mergeCell ref="E35:W35"/>
    <mergeCell ref="E36:W37"/>
    <mergeCell ref="C6:M6"/>
    <mergeCell ref="A27:K27"/>
    <mergeCell ref="A28:W28"/>
    <mergeCell ref="E29:W31"/>
    <mergeCell ref="C34:D34"/>
    <mergeCell ref="C35:D35"/>
    <mergeCell ref="A40:M40"/>
    <mergeCell ref="A41:M41"/>
    <mergeCell ref="E38:W38"/>
    <mergeCell ref="F4:M4"/>
    <mergeCell ref="G5:I5"/>
    <mergeCell ref="A5:B5"/>
    <mergeCell ref="A4:B4"/>
    <mergeCell ref="C5:E5"/>
    <mergeCell ref="C33:D33"/>
    <mergeCell ref="K7:W7"/>
    <mergeCell ref="A29:D29"/>
    <mergeCell ref="A38:D38"/>
    <mergeCell ref="A39:M39"/>
    <mergeCell ref="A36:B36"/>
    <mergeCell ref="C36:D36"/>
    <mergeCell ref="C37:D37"/>
    <mergeCell ref="A1:W1"/>
    <mergeCell ref="A2:W2"/>
    <mergeCell ref="C32:D32"/>
    <mergeCell ref="A30:D30"/>
    <mergeCell ref="C31:D31"/>
    <mergeCell ref="K5:W5"/>
    <mergeCell ref="A3:W3"/>
    <mergeCell ref="A6:B6"/>
    <mergeCell ref="A7:B7"/>
    <mergeCell ref="G7:H7"/>
    <mergeCell ref="A8:W8"/>
    <mergeCell ref="A26:K26"/>
    <mergeCell ref="E32:W32"/>
  </mergeCells>
  <phoneticPr fontId="2" type="noConversion"/>
  <dataValidations xWindow="297" yWindow="212" count="8">
    <dataValidation type="list" allowBlank="1" showInputMessage="1" showErrorMessage="1" sqref="W10:W25">
      <formula1>$A$45:$A$60</formula1>
    </dataValidation>
    <dataValidation allowBlank="1" showInputMessage="1" showErrorMessage="1" prompt="Please Enter the first Monday of the Pay Period in this format mm/dd/yy" sqref="E4"/>
    <dataValidation allowBlank="1" showInputMessage="1" showErrorMessage="1" prompt="Remember AM is not necessary but a space and PM is!" sqref="C10:F25"/>
    <dataValidation allowBlank="1" showInputMessage="1" showErrorMessage="1" prompt="Please enter your normal start time with a space followed by PM if necessary" sqref="C7"/>
    <dataValidation allowBlank="1" showInputMessage="1" showErrorMessage="1" prompt="Please enter your normal end time with a space followed by PM if necessary" sqref="E7"/>
    <dataValidation allowBlank="1" showInputMessage="1" showErrorMessage="1" prompt="Please enter your SSN without dashes" sqref="G7"/>
    <dataValidation type="list" allowBlank="1" showInputMessage="1" showErrorMessage="1" prompt="Choose one of the allowable absence times from the following list" sqref="K10:K25">
      <formula1>$A$61:$A$65</formula1>
    </dataValidation>
    <dataValidation allowBlank="1" showInputMessage="1" showErrorMessage="1" prompt="Please enter the SSN without dashes" sqref="K7:W7"/>
  </dataValidations>
  <pageMargins left="0.5" right="0.5" top="0.7" bottom="0.25" header="0.5" footer="0.5"/>
  <pageSetup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5"/>
  <sheetViews>
    <sheetView workbookViewId="0"/>
  </sheetViews>
  <sheetFormatPr defaultRowHeight="12.75"/>
  <cols>
    <col min="1" max="16384" width="9.140625" style="1"/>
  </cols>
  <sheetData>
    <row r="1" spans="1:2">
      <c r="A1" s="6"/>
      <c r="B1" s="6"/>
    </row>
    <row r="2" spans="1:2">
      <c r="A2" s="6"/>
      <c r="B2" s="6"/>
    </row>
    <row r="3" spans="1:2">
      <c r="A3" s="6"/>
      <c r="B3" s="6"/>
    </row>
    <row r="4" spans="1:2">
      <c r="A4" s="6"/>
      <c r="B4" s="6"/>
    </row>
    <row r="5" spans="1:2">
      <c r="A5" s="6"/>
    </row>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4"/>
  <sheetViews>
    <sheetView workbookViewId="0">
      <selection activeCell="A2" sqref="A2:B2"/>
    </sheetView>
  </sheetViews>
  <sheetFormatPr defaultRowHeight="12.75"/>
  <cols>
    <col min="1" max="1" width="31.28515625" style="1" customWidth="1"/>
    <col min="2" max="2" width="9.140625" style="1" hidden="1" customWidth="1"/>
    <col min="3" max="16384" width="9.140625" style="1"/>
  </cols>
  <sheetData>
    <row r="1" spans="1:2">
      <c r="A1" s="47"/>
      <c r="B1" s="47"/>
    </row>
    <row r="2" spans="1:2">
      <c r="A2" s="45"/>
      <c r="B2" s="45"/>
    </row>
    <row r="3" spans="1:2">
      <c r="A3" s="45"/>
      <c r="B3" s="46"/>
    </row>
    <row r="4" spans="1:2">
      <c r="A4" s="45"/>
      <c r="B4" s="46"/>
    </row>
    <row r="5" spans="1:2">
      <c r="A5" s="45"/>
      <c r="B5" s="45"/>
    </row>
    <row r="6" spans="1:2">
      <c r="A6" s="45"/>
      <c r="B6" s="46"/>
    </row>
    <row r="7" spans="1:2">
      <c r="A7" s="48"/>
      <c r="B7" s="49"/>
    </row>
    <row r="8" spans="1:2">
      <c r="A8" s="48"/>
      <c r="B8" s="50"/>
    </row>
    <row r="9" spans="1:2">
      <c r="A9" s="48"/>
      <c r="B9" s="48"/>
    </row>
    <row r="10" spans="1:2">
      <c r="A10" s="48"/>
      <c r="B10" s="48"/>
    </row>
    <row r="11" spans="1:2">
      <c r="A11" s="48"/>
      <c r="B11" s="50"/>
    </row>
    <row r="12" spans="1:2">
      <c r="A12" s="48"/>
      <c r="B12" s="48"/>
    </row>
    <row r="13" spans="1:2">
      <c r="A13" s="48"/>
      <c r="B13" s="48"/>
    </row>
    <row r="14" spans="1:2">
      <c r="A14" s="48"/>
      <c r="B14" s="48"/>
    </row>
  </sheetData>
  <mergeCells count="14">
    <mergeCell ref="A7:B7"/>
    <mergeCell ref="A8:B8"/>
    <mergeCell ref="A13:B13"/>
    <mergeCell ref="A14:B14"/>
    <mergeCell ref="A9:B9"/>
    <mergeCell ref="A10:B10"/>
    <mergeCell ref="A11:B11"/>
    <mergeCell ref="A12:B12"/>
    <mergeCell ref="A6:B6"/>
    <mergeCell ref="A1:B1"/>
    <mergeCell ref="A2:B2"/>
    <mergeCell ref="A3:B3"/>
    <mergeCell ref="A4:B4"/>
    <mergeCell ref="A5:B5"/>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EightHour</vt:lpstr>
      <vt:lpstr>Sevenandahalfhour</vt:lpstr>
      <vt:lpstr>SevenHour</vt:lpstr>
    </vt:vector>
  </TitlesOfParts>
  <Company>Monroe County 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Dozier</dc:creator>
  <cp:lastModifiedBy>ISD</cp:lastModifiedBy>
  <cp:lastPrinted>2018-05-15T18:57:23Z</cp:lastPrinted>
  <dcterms:created xsi:type="dcterms:W3CDTF">2000-09-01T12:03:49Z</dcterms:created>
  <dcterms:modified xsi:type="dcterms:W3CDTF">2018-06-05T15:07:12Z</dcterms:modified>
</cp:coreProperties>
</file>